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'Лист1'!$A$19</definedName>
    <definedName name="_ftn2" localSheetId="0">'Лист1'!$A$20</definedName>
    <definedName name="_ftnref1" localSheetId="0">'Лист1'!$G$16</definedName>
    <definedName name="_ftnref2" localSheetId="0">'Лист1'!$G$17</definedName>
    <definedName name="_xlnm.Print_Area" localSheetId="0">'Лист1'!$A$1:$M$82</definedName>
  </definedNames>
  <calcPr fullCalcOnLoad="1"/>
</workbook>
</file>

<file path=xl/sharedStrings.xml><?xml version="1.0" encoding="utf-8"?>
<sst xmlns="http://schemas.openxmlformats.org/spreadsheetml/2006/main" count="105" uniqueCount="83">
  <si>
    <t>Приложение № 2</t>
  </si>
  <si>
    <t>стр. 1 отчета</t>
  </si>
  <si>
    <t>О Т Ч Е Т</t>
  </si>
  <si>
    <t>(наименование муниципального образования)</t>
  </si>
  <si>
    <t xml:space="preserve">I.Расходы </t>
  </si>
  <si>
    <t>в рублях</t>
  </si>
  <si>
    <t>Средства субсидии из областного бюджета Ленинградской области</t>
  </si>
  <si>
    <t>Объем средств местного бюджета на повышение заработной платы работникам учреждений культуры (КОСГУ 211, 213)[1]</t>
  </si>
  <si>
    <t>Общие расходы на заработную плату с начислениями работникам муниципальных учреждений культуры  (КОСГУ 211, 213)</t>
  </si>
  <si>
    <t xml:space="preserve">Поступило в бюджет </t>
  </si>
  <si>
    <t>Кассовые расходы бюджета</t>
  </si>
  <si>
    <t>Остаток неиспользованных средств на счете бюджета</t>
  </si>
  <si>
    <t>Сумма начисленных расходов на выплаты работникам</t>
  </si>
  <si>
    <t>Бюджетные ассигнования</t>
  </si>
  <si>
    <t>Расходы</t>
  </si>
  <si>
    <t>Всего</t>
  </si>
  <si>
    <t>За счет бюджетных средств[2]</t>
  </si>
  <si>
    <t>За счет приносящей доход деятельности</t>
  </si>
  <si>
    <t>стр. 2 отчета</t>
  </si>
  <si>
    <r>
      <t>II.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Информация о категории работников муниципальных учреждений культуры</t>
    </r>
  </si>
  <si>
    <t>Наименование учреждения культуры</t>
  </si>
  <si>
    <t>Фонд заработной платы (без начислений на оплаты труда)</t>
  </si>
  <si>
    <t>Среднесписочная численность</t>
  </si>
  <si>
    <t>Среднемесячная заработная плата, рублей</t>
  </si>
  <si>
    <t>Администра-тивно-управлен-ческий персонал</t>
  </si>
  <si>
    <t>Вспомога-тельный персонал</t>
  </si>
  <si>
    <t>ИТОГО:</t>
  </si>
  <si>
    <t>в т.ч. библиотеки</t>
  </si>
  <si>
    <t>музеи</t>
  </si>
  <si>
    <t>концертные организации</t>
  </si>
  <si>
    <t>КДУ</t>
  </si>
  <si>
    <t xml:space="preserve">прочие </t>
  </si>
  <si>
    <t>стр. 3 отчета</t>
  </si>
  <si>
    <t>III. Целевые показатели</t>
  </si>
  <si>
    <t>№ п/п</t>
  </si>
  <si>
    <t>Наименование целевого показателя</t>
  </si>
  <si>
    <t>Ед.изм.</t>
  </si>
  <si>
    <t>Достигнутое значение на отчетную дату</t>
  </si>
  <si>
    <t>1.</t>
  </si>
  <si>
    <t>Соотношение средней заработной платы работников муниципальных учреждений культуры к средней заработной плате в Ленинградской области</t>
  </si>
  <si>
    <t>Всего по учреждениям,</t>
  </si>
  <si>
    <t>процентов</t>
  </si>
  <si>
    <t>2.</t>
  </si>
  <si>
    <t>интервал соотношения</t>
  </si>
  <si>
    <t>менее 2</t>
  </si>
  <si>
    <t>от 2,01 до 4</t>
  </si>
  <si>
    <t>от 4,01 до 6</t>
  </si>
  <si>
    <t>от 6,01 до 8</t>
  </si>
  <si>
    <t>от 8,01 до 10</t>
  </si>
  <si>
    <t>свыше 10</t>
  </si>
  <si>
    <t>число учреждений</t>
  </si>
  <si>
    <t>Наименьшее соотношение</t>
  </si>
  <si>
    <t>Наибольшее соотношение</t>
  </si>
  <si>
    <t>[2] Указать общий объем бюджетных средств с учетом субсидии из областного бюджета на выплату заработной платы</t>
  </si>
  <si>
    <t>муниципальное образование «Приморское городское поселение» Выборгского района Ленинградской области</t>
  </si>
  <si>
    <t xml:space="preserve">об использовании субсидии из областного бюджета Ленинградской области на обеспечение стимулирующих </t>
  </si>
  <si>
    <t>выплат работникам муниципальных учреждений культуры и достижении целевых показателей</t>
  </si>
  <si>
    <r>
      <t>Справочно:</t>
    </r>
    <r>
      <rPr>
        <sz val="12"/>
        <color indexed="8"/>
        <rFont val="Times New Roman"/>
        <family val="1"/>
      </rPr>
      <t xml:space="preserve"> Соотношение средней заработной платы руководителей муниципальных учреждений и средней заработной платы работников в целом по учреждению (превышение в разах)</t>
    </r>
  </si>
  <si>
    <t>(подпись)</t>
  </si>
  <si>
    <t>(расшифровка подписи)</t>
  </si>
  <si>
    <t xml:space="preserve">администрации </t>
  </si>
  <si>
    <t xml:space="preserve">      </t>
  </si>
  <si>
    <t>МБУК "ЕКДЦ г. Приморск"</t>
  </si>
  <si>
    <t>Основной персонал</t>
  </si>
  <si>
    <t>Административно-управленческий персонал</t>
  </si>
  <si>
    <t>Вспомогательный персонал</t>
  </si>
  <si>
    <t>Исп. Костылькова С.И., тел. 8(81378)75-238</t>
  </si>
  <si>
    <t>МБУК "Приморский краеведческий музей"</t>
  </si>
  <si>
    <t>[1] Указать объем собственных дополнительных средств местного бюджета, предусмотренных на реализацию Указа Президента РФ от 07.05.12 № 597 (условие софинансирования из местного бюджета – 75 процентов)</t>
  </si>
  <si>
    <t>Рост заработной платы работников учреждений культуры по сравнению с 2015 годом</t>
  </si>
  <si>
    <t>Средняя заработаяй плата в Ленинградской области 31 532 руб.</t>
  </si>
  <si>
    <t>Заработная плата в 2015 году                                                  24 603,40 руб.</t>
  </si>
  <si>
    <t xml:space="preserve">Главный </t>
  </si>
  <si>
    <t>бухгалтер</t>
  </si>
  <si>
    <t>Учреждение создано 01.04.2016 г.</t>
  </si>
  <si>
    <t xml:space="preserve">Глава </t>
  </si>
  <si>
    <r>
      <t>__</t>
    </r>
    <r>
      <rPr>
        <u val="single"/>
        <sz val="11"/>
        <color indexed="8"/>
        <rFont val="Times New Roman"/>
        <family val="1"/>
      </rPr>
      <t>Е.Г.Екименок</t>
    </r>
    <r>
      <rPr>
        <sz val="11"/>
        <color indexed="8"/>
        <rFont val="Times New Roman"/>
        <family val="1"/>
      </rPr>
      <t>__</t>
    </r>
  </si>
  <si>
    <t>О.Р.Демирова</t>
  </si>
  <si>
    <t>Средняя заработаяй плата в Ленинградской области 33 332 руб.</t>
  </si>
  <si>
    <t>к Соглашению № 135 от 10.02.2017 года</t>
  </si>
  <si>
    <t>Заработная плата в 2016 году                                                  26 687,96 руб.</t>
  </si>
  <si>
    <t>Заработная плата в 2017 году по дорожной карте 29 043,22 руб.</t>
  </si>
  <si>
    <t>на 01 июля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</si>
</sst>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Alignment="1">
      <alignment horizontal="left" indent="6"/>
    </xf>
    <xf numFmtId="0" fontId="55" fillId="0" borderId="0" xfId="0" applyFont="1" applyAlignment="1">
      <alignment horizontal="right" indent="5"/>
    </xf>
    <xf numFmtId="0" fontId="57" fillId="0" borderId="0" xfId="0" applyFont="1" applyAlignment="1">
      <alignment horizontal="left" indent="8"/>
    </xf>
    <xf numFmtId="0" fontId="58" fillId="0" borderId="0" xfId="0" applyFont="1" applyAlignment="1">
      <alignment horizontal="left" indent="5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left" indent="15"/>
    </xf>
    <xf numFmtId="0" fontId="59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40" fillId="0" borderId="10" xfId="42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56" fillId="0" borderId="10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60" fillId="0" borderId="11" xfId="0" applyFont="1" applyBorder="1" applyAlignment="1">
      <alignment wrapText="1"/>
    </xf>
    <xf numFmtId="0" fontId="60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0" fontId="56" fillId="0" borderId="0" xfId="0" applyFont="1" applyAlignment="1">
      <alignment horizontal="right"/>
    </xf>
    <xf numFmtId="0" fontId="60" fillId="0" borderId="0" xfId="0" applyFont="1" applyAlignment="1">
      <alignment wrapText="1"/>
    </xf>
    <xf numFmtId="0" fontId="0" fillId="0" borderId="0" xfId="0" applyAlignment="1">
      <alignment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" fontId="62" fillId="0" borderId="10" xfId="0" applyNumberFormat="1" applyFont="1" applyBorder="1" applyAlignment="1">
      <alignment vertical="top" wrapText="1"/>
    </xf>
    <xf numFmtId="164" fontId="62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164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34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2" fontId="63" fillId="0" borderId="14" xfId="0" applyNumberFormat="1" applyFont="1" applyBorder="1" applyAlignment="1">
      <alignment horizontal="center" wrapText="1"/>
    </xf>
    <xf numFmtId="2" fontId="63" fillId="0" borderId="12" xfId="0" applyNumberFormat="1" applyFont="1" applyBorder="1" applyAlignment="1">
      <alignment horizontal="center" wrapText="1"/>
    </xf>
    <xf numFmtId="2" fontId="63" fillId="0" borderId="13" xfId="0" applyNumberFormat="1" applyFont="1" applyBorder="1" applyAlignment="1">
      <alignment horizontal="center" wrapText="1"/>
    </xf>
    <xf numFmtId="0" fontId="59" fillId="0" borderId="11" xfId="0" applyFont="1" applyBorder="1" applyAlignment="1">
      <alignment horizontal="center"/>
    </xf>
    <xf numFmtId="0" fontId="56" fillId="0" borderId="14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61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56" fillId="0" borderId="12" xfId="0" applyFont="1" applyBorder="1" applyAlignment="1">
      <alignment horizontal="center" wrapText="1"/>
    </xf>
    <xf numFmtId="0" fontId="56" fillId="0" borderId="14" xfId="0" applyFont="1" applyBorder="1" applyAlignment="1">
      <alignment horizontal="center" vertical="top" wrapText="1"/>
    </xf>
    <xf numFmtId="164" fontId="56" fillId="0" borderId="14" xfId="0" applyNumberFormat="1" applyFont="1" applyBorder="1" applyAlignment="1">
      <alignment horizontal="center" vertical="top" wrapText="1"/>
    </xf>
    <xf numFmtId="164" fontId="56" fillId="0" borderId="12" xfId="0" applyNumberFormat="1" applyFont="1" applyBorder="1" applyAlignment="1">
      <alignment horizontal="center" vertical="top" wrapText="1"/>
    </xf>
    <xf numFmtId="164" fontId="56" fillId="0" borderId="13" xfId="0" applyNumberFormat="1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right" vertical="top" wrapText="1"/>
    </xf>
    <xf numFmtId="0" fontId="56" fillId="0" borderId="14" xfId="0" applyFont="1" applyBorder="1" applyAlignment="1">
      <alignment horizontal="right" vertical="top" wrapText="1"/>
    </xf>
    <xf numFmtId="0" fontId="56" fillId="0" borderId="13" xfId="0" applyFont="1" applyBorder="1" applyAlignment="1">
      <alignment horizontal="right" vertical="top" wrapText="1"/>
    </xf>
    <xf numFmtId="0" fontId="40" fillId="0" borderId="0" xfId="42" applyAlignment="1" applyProtection="1">
      <alignment horizontal="left" wrapText="1"/>
      <protection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4" fillId="0" borderId="15" xfId="0" applyFont="1" applyBorder="1" applyAlignment="1">
      <alignment horizontal="center"/>
    </xf>
    <xf numFmtId="0" fontId="40" fillId="0" borderId="14" xfId="42" applyBorder="1" applyAlignment="1" applyProtection="1">
      <alignment horizontal="center" vertical="center" wrapText="1"/>
      <protection/>
    </xf>
    <xf numFmtId="0" fontId="40" fillId="0" borderId="12" xfId="42" applyBorder="1" applyAlignment="1" applyProtection="1">
      <alignment horizontal="center" vertical="center" wrapText="1"/>
      <protection/>
    </xf>
    <xf numFmtId="0" fontId="40" fillId="0" borderId="13" xfId="42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4" fillId="0" borderId="0" xfId="0" applyFont="1" applyAlignment="1">
      <alignment horizontal="center" wrapText="1"/>
    </xf>
    <xf numFmtId="0" fontId="56" fillId="0" borderId="15" xfId="0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56" fillId="0" borderId="11" xfId="0" applyFont="1" applyBorder="1" applyAlignment="1">
      <alignment horizontal="right" vertical="top" wrapText="1"/>
    </xf>
    <xf numFmtId="0" fontId="56" fillId="0" borderId="16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22" xfId="0" applyFont="1" applyBorder="1" applyAlignment="1">
      <alignment horizontal="left" vertical="top" wrapText="1"/>
    </xf>
    <xf numFmtId="0" fontId="56" fillId="0" borderId="23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56" fillId="0" borderId="24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center"/>
    </xf>
    <xf numFmtId="0" fontId="40" fillId="0" borderId="0" xfId="42" applyAlignment="1" applyProtection="1">
      <alignment horizontal="left"/>
      <protection/>
    </xf>
    <xf numFmtId="0" fontId="5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SheetLayoutView="100" zoomScalePageLayoutView="0" workbookViewId="0" topLeftCell="A1">
      <selection activeCell="K63" sqref="K63:M63"/>
    </sheetView>
  </sheetViews>
  <sheetFormatPr defaultColWidth="9.140625" defaultRowHeight="15"/>
  <cols>
    <col min="1" max="1" width="16.00390625" style="0" customWidth="1"/>
    <col min="2" max="2" width="11.8515625" style="0" customWidth="1"/>
    <col min="3" max="3" width="10.8515625" style="0" customWidth="1"/>
    <col min="4" max="4" width="10.140625" style="0" customWidth="1"/>
    <col min="5" max="5" width="10.8515625" style="0" customWidth="1"/>
    <col min="6" max="6" width="5.7109375" style="0" customWidth="1"/>
    <col min="8" max="8" width="9.57421875" style="0" customWidth="1"/>
    <col min="10" max="10" width="9.00390625" style="0" customWidth="1"/>
    <col min="11" max="11" width="16.421875" style="0" customWidth="1"/>
    <col min="12" max="12" width="13.7109375" style="0" customWidth="1"/>
    <col min="13" max="13" width="16.00390625" style="0" customWidth="1"/>
    <col min="14" max="14" width="39.57421875" style="0" hidden="1" customWidth="1"/>
    <col min="15" max="15" width="44.28125" style="0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76" t="s">
        <v>79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ht="12.75" customHeight="1">
      <c r="A3" s="1"/>
    </row>
    <row r="4" spans="1:13" ht="15.7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ht="15.75">
      <c r="A5" s="3"/>
    </row>
    <row r="6" ht="15.75">
      <c r="A6" s="3"/>
    </row>
    <row r="7" spans="1:13" ht="18.75">
      <c r="A7" s="70" t="s">
        <v>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8.75">
      <c r="A8" s="78" t="s">
        <v>55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3" ht="18.75">
      <c r="A9" s="78" t="s">
        <v>56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 ht="18.75">
      <c r="A10" s="70" t="s">
        <v>82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18.75">
      <c r="A11" s="72" t="s">
        <v>54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ht="15.75">
      <c r="A12" s="71" t="s">
        <v>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ht="15.7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ht="18.75">
      <c r="A14" s="4" t="s">
        <v>4</v>
      </c>
    </row>
    <row r="15" spans="1:13" ht="15.75">
      <c r="A15" s="79" t="s">
        <v>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84" customHeight="1">
      <c r="A16" s="61" t="s">
        <v>6</v>
      </c>
      <c r="B16" s="62"/>
      <c r="C16" s="62"/>
      <c r="D16" s="62"/>
      <c r="E16" s="62"/>
      <c r="F16" s="63"/>
      <c r="G16" s="73" t="s">
        <v>7</v>
      </c>
      <c r="H16" s="74"/>
      <c r="I16" s="74"/>
      <c r="J16" s="75"/>
      <c r="K16" s="61" t="s">
        <v>8</v>
      </c>
      <c r="L16" s="62"/>
      <c r="M16" s="63"/>
    </row>
    <row r="17" spans="1:13" ht="94.5" customHeight="1">
      <c r="A17" s="17" t="s">
        <v>9</v>
      </c>
      <c r="B17" s="17" t="s">
        <v>10</v>
      </c>
      <c r="C17" s="61" t="s">
        <v>11</v>
      </c>
      <c r="D17" s="63"/>
      <c r="E17" s="61" t="s">
        <v>12</v>
      </c>
      <c r="F17" s="63"/>
      <c r="G17" s="61" t="s">
        <v>13</v>
      </c>
      <c r="H17" s="63"/>
      <c r="I17" s="61" t="s">
        <v>14</v>
      </c>
      <c r="J17" s="63"/>
      <c r="K17" s="17" t="s">
        <v>15</v>
      </c>
      <c r="L17" s="18" t="s">
        <v>16</v>
      </c>
      <c r="M17" s="17" t="s">
        <v>17</v>
      </c>
    </row>
    <row r="18" spans="1:13" s="37" customFormat="1" ht="33" customHeight="1">
      <c r="A18" s="39">
        <v>5200000</v>
      </c>
      <c r="B18" s="39">
        <f>1061275+189625</f>
        <v>1250900</v>
      </c>
      <c r="C18" s="68">
        <f>SUM(A18-B18)</f>
        <v>3949100</v>
      </c>
      <c r="D18" s="69"/>
      <c r="E18" s="68">
        <f>2083042.45+359008.68</f>
        <v>2442051.13</v>
      </c>
      <c r="F18" s="69"/>
      <c r="G18" s="68">
        <f>3390300+758500+1051200</f>
        <v>5200000</v>
      </c>
      <c r="H18" s="69"/>
      <c r="I18" s="68">
        <f>2083042.45+359008.68</f>
        <v>2442051.13</v>
      </c>
      <c r="J18" s="69"/>
      <c r="K18" s="40">
        <f>SUM(L18:M18)</f>
        <v>10657646.35</v>
      </c>
      <c r="L18" s="40">
        <f>8937608.9+1573904.26</f>
        <v>10511513.16</v>
      </c>
      <c r="M18" s="40">
        <f>99651.79+46481.4</f>
        <v>146133.19</v>
      </c>
    </row>
    <row r="19" spans="1:13" ht="31.5" customHeight="1">
      <c r="A19" s="67" t="s">
        <v>68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ht="15">
      <c r="A20" s="111" t="s">
        <v>53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ht="27" customHeight="1">
      <c r="M25" s="2" t="s">
        <v>18</v>
      </c>
    </row>
    <row r="26" ht="25.5" customHeight="1">
      <c r="A26" s="6" t="s">
        <v>19</v>
      </c>
    </row>
    <row r="27" ht="15.75">
      <c r="A27" s="3"/>
    </row>
    <row r="28" spans="1:13" ht="33.75" customHeight="1">
      <c r="A28" s="107" t="s">
        <v>20</v>
      </c>
      <c r="B28" s="94" t="s">
        <v>21</v>
      </c>
      <c r="C28" s="95"/>
      <c r="D28" s="95"/>
      <c r="E28" s="96"/>
      <c r="F28" s="94" t="s">
        <v>22</v>
      </c>
      <c r="G28" s="95"/>
      <c r="H28" s="95"/>
      <c r="I28" s="96"/>
      <c r="J28" s="94" t="s">
        <v>23</v>
      </c>
      <c r="K28" s="95"/>
      <c r="L28" s="95"/>
      <c r="M28" s="96"/>
    </row>
    <row r="29" spans="1:13" ht="63.75">
      <c r="A29" s="108"/>
      <c r="B29" s="13" t="s">
        <v>15</v>
      </c>
      <c r="C29" s="13" t="s">
        <v>24</v>
      </c>
      <c r="D29" s="13" t="s">
        <v>63</v>
      </c>
      <c r="E29" s="13" t="s">
        <v>25</v>
      </c>
      <c r="F29" s="13" t="s">
        <v>15</v>
      </c>
      <c r="G29" s="13" t="s">
        <v>64</v>
      </c>
      <c r="H29" s="13" t="s">
        <v>63</v>
      </c>
      <c r="I29" s="13" t="s">
        <v>65</v>
      </c>
      <c r="J29" s="13" t="s">
        <v>15</v>
      </c>
      <c r="K29" s="13" t="s">
        <v>64</v>
      </c>
      <c r="L29" s="13" t="s">
        <v>63</v>
      </c>
      <c r="M29" s="13" t="s">
        <v>65</v>
      </c>
    </row>
    <row r="30" spans="1:13" s="37" customFormat="1" ht="25.5">
      <c r="A30" s="38" t="s">
        <v>62</v>
      </c>
      <c r="B30" s="34">
        <f>SUM(C30:E30)</f>
        <v>6941060.44</v>
      </c>
      <c r="C30" s="34">
        <v>1623248.78</v>
      </c>
      <c r="D30" s="34">
        <v>4700729.2</v>
      </c>
      <c r="E30" s="34">
        <v>617082.46</v>
      </c>
      <c r="F30" s="34">
        <f>SUM(G30:I30)</f>
        <v>37</v>
      </c>
      <c r="G30" s="35">
        <f>SUM(G44+G47)</f>
        <v>5</v>
      </c>
      <c r="H30" s="35">
        <v>27</v>
      </c>
      <c r="I30" s="35">
        <v>5</v>
      </c>
      <c r="J30" s="34">
        <f>SUM(B30/F30/6)</f>
        <v>31266.038018018022</v>
      </c>
      <c r="K30" s="34">
        <f>SUM(C30/G30/6)</f>
        <v>54108.29266666667</v>
      </c>
      <c r="L30" s="34">
        <f>SUM(D30/H30/6)</f>
        <v>29016.846913580248</v>
      </c>
      <c r="M30" s="34">
        <f>SUM(E30/I30/6)</f>
        <v>20569.415333333334</v>
      </c>
    </row>
    <row r="31" spans="1:14" ht="51">
      <c r="A31" s="12" t="s">
        <v>67</v>
      </c>
      <c r="B31" s="34">
        <f>SUM(C31:E31)</f>
        <v>1244535.8399999999</v>
      </c>
      <c r="C31" s="34">
        <v>385631.04</v>
      </c>
      <c r="D31" s="34">
        <v>353195.8</v>
      </c>
      <c r="E31" s="34">
        <v>505709</v>
      </c>
      <c r="F31" s="35">
        <f>SUM(G31:I31)</f>
        <v>7</v>
      </c>
      <c r="G31" s="35">
        <v>1.5</v>
      </c>
      <c r="H31" s="35">
        <v>1.5</v>
      </c>
      <c r="I31" s="35">
        <v>4</v>
      </c>
      <c r="J31" s="34">
        <f>SUM(B31/F31/6)</f>
        <v>29631.80571428571</v>
      </c>
      <c r="K31" s="34">
        <f>SUM(C31/G31/6)</f>
        <v>42847.89333333333</v>
      </c>
      <c r="L31" s="34">
        <f>SUM(D31/H31/6)</f>
        <v>39243.97777777778</v>
      </c>
      <c r="M31" s="34">
        <f>SUM(E31/I31/6)</f>
        <v>21071.208333333332</v>
      </c>
      <c r="N31" s="29" t="s">
        <v>74</v>
      </c>
    </row>
    <row r="32" spans="1:13" ht="15">
      <c r="A32" s="12"/>
      <c r="B32" s="32"/>
      <c r="C32" s="32"/>
      <c r="D32" s="32"/>
      <c r="E32" s="32"/>
      <c r="F32" s="33"/>
      <c r="G32" s="33"/>
      <c r="H32" s="33"/>
      <c r="I32" s="33"/>
      <c r="J32" s="32"/>
      <c r="K32" s="32"/>
      <c r="L32" s="32"/>
      <c r="M32" s="32"/>
    </row>
    <row r="33" spans="1:13" ht="15">
      <c r="A33" s="12"/>
      <c r="B33" s="32"/>
      <c r="C33" s="32"/>
      <c r="D33" s="32"/>
      <c r="E33" s="32"/>
      <c r="F33" s="33"/>
      <c r="G33" s="33"/>
      <c r="H33" s="33"/>
      <c r="I33" s="33"/>
      <c r="J33" s="32"/>
      <c r="K33" s="32"/>
      <c r="L33" s="32"/>
      <c r="M33" s="32"/>
    </row>
    <row r="34" spans="1:13" ht="15">
      <c r="A34" s="12"/>
      <c r="B34" s="32"/>
      <c r="C34" s="32"/>
      <c r="D34" s="32"/>
      <c r="E34" s="32"/>
      <c r="F34" s="33"/>
      <c r="G34" s="33"/>
      <c r="H34" s="33"/>
      <c r="I34" s="33"/>
      <c r="J34" s="32"/>
      <c r="K34" s="32"/>
      <c r="L34" s="32"/>
      <c r="M34" s="32"/>
    </row>
    <row r="35" spans="1:13" ht="15">
      <c r="A35" s="12"/>
      <c r="B35" s="32"/>
      <c r="C35" s="32"/>
      <c r="D35" s="32"/>
      <c r="E35" s="32"/>
      <c r="F35" s="33"/>
      <c r="G35" s="33"/>
      <c r="H35" s="33"/>
      <c r="I35" s="33"/>
      <c r="J35" s="32"/>
      <c r="K35" s="32"/>
      <c r="L35" s="32"/>
      <c r="M35" s="32"/>
    </row>
    <row r="36" spans="1:13" ht="15">
      <c r="A36" s="12"/>
      <c r="B36" s="32"/>
      <c r="C36" s="32"/>
      <c r="D36" s="32"/>
      <c r="E36" s="32"/>
      <c r="F36" s="33"/>
      <c r="G36" s="33"/>
      <c r="H36" s="33"/>
      <c r="I36" s="33"/>
      <c r="J36" s="32"/>
      <c r="K36" s="32"/>
      <c r="L36" s="32"/>
      <c r="M36" s="32"/>
    </row>
    <row r="37" spans="1:13" ht="15">
      <c r="A37" s="12"/>
      <c r="B37" s="32"/>
      <c r="C37" s="32"/>
      <c r="D37" s="32"/>
      <c r="E37" s="32"/>
      <c r="F37" s="33"/>
      <c r="G37" s="33"/>
      <c r="H37" s="33"/>
      <c r="I37" s="33"/>
      <c r="J37" s="32"/>
      <c r="K37" s="32"/>
      <c r="L37" s="32"/>
      <c r="M37" s="32"/>
    </row>
    <row r="38" spans="1:13" ht="15">
      <c r="A38" s="12"/>
      <c r="B38" s="32"/>
      <c r="C38" s="32"/>
      <c r="D38" s="32"/>
      <c r="E38" s="32"/>
      <c r="F38" s="33"/>
      <c r="G38" s="33"/>
      <c r="H38" s="33"/>
      <c r="I38" s="33"/>
      <c r="J38" s="32"/>
      <c r="K38" s="32"/>
      <c r="L38" s="32"/>
      <c r="M38" s="32"/>
    </row>
    <row r="39" spans="1:13" ht="15">
      <c r="A39" s="12"/>
      <c r="B39" s="32"/>
      <c r="C39" s="32"/>
      <c r="D39" s="32"/>
      <c r="E39" s="32"/>
      <c r="F39" s="33"/>
      <c r="G39" s="33"/>
      <c r="H39" s="33"/>
      <c r="I39" s="33"/>
      <c r="J39" s="32"/>
      <c r="K39" s="32"/>
      <c r="L39" s="32"/>
      <c r="M39" s="32"/>
    </row>
    <row r="40" spans="1:13" ht="15">
      <c r="A40" s="12"/>
      <c r="B40" s="32"/>
      <c r="C40" s="32"/>
      <c r="D40" s="32"/>
      <c r="E40" s="32"/>
      <c r="F40" s="33"/>
      <c r="G40" s="33"/>
      <c r="H40" s="33"/>
      <c r="I40" s="33"/>
      <c r="J40" s="32"/>
      <c r="K40" s="32"/>
      <c r="L40" s="32"/>
      <c r="M40" s="32"/>
    </row>
    <row r="41" spans="1:13" ht="15">
      <c r="A41" s="12"/>
      <c r="B41" s="32"/>
      <c r="C41" s="32"/>
      <c r="D41" s="32"/>
      <c r="E41" s="32"/>
      <c r="F41" s="33"/>
      <c r="G41" s="33"/>
      <c r="H41" s="33"/>
      <c r="I41" s="33"/>
      <c r="J41" s="32"/>
      <c r="K41" s="32"/>
      <c r="L41" s="32"/>
      <c r="M41" s="32"/>
    </row>
    <row r="42" spans="1:13" s="15" customFormat="1" ht="15">
      <c r="A42" s="12"/>
      <c r="B42" s="32"/>
      <c r="C42" s="32"/>
      <c r="D42" s="32"/>
      <c r="E42" s="32"/>
      <c r="F42" s="33"/>
      <c r="G42" s="33"/>
      <c r="H42" s="33"/>
      <c r="I42" s="33"/>
      <c r="J42" s="32"/>
      <c r="K42" s="32"/>
      <c r="L42" s="32"/>
      <c r="M42" s="32"/>
    </row>
    <row r="43" spans="1:15" s="37" customFormat="1" ht="15">
      <c r="A43" s="38" t="s">
        <v>26</v>
      </c>
      <c r="B43" s="34">
        <f>SUM(B44:B48)</f>
        <v>8185596.279999999</v>
      </c>
      <c r="C43" s="34">
        <f>SUM(C44:C48)</f>
        <v>2008879.82</v>
      </c>
      <c r="D43" s="34">
        <f>SUM(D44:D48)</f>
        <v>5053925</v>
      </c>
      <c r="E43" s="34">
        <f>SUM(E44:E48)</f>
        <v>1122791.46</v>
      </c>
      <c r="F43" s="34">
        <f>SUM(G43:I43)</f>
        <v>44</v>
      </c>
      <c r="G43" s="34">
        <f>SUM(G44:G47)</f>
        <v>6.5</v>
      </c>
      <c r="H43" s="34">
        <f>SUM(H44:H47)</f>
        <v>28.5</v>
      </c>
      <c r="I43" s="34">
        <f>SUM(I44:I47)</f>
        <v>9</v>
      </c>
      <c r="J43" s="34">
        <f>SUM(B43/F43/6)</f>
        <v>31006.046515151513</v>
      </c>
      <c r="K43" s="34">
        <f>SUM(C43/G43/6)</f>
        <v>51509.738974358974</v>
      </c>
      <c r="L43" s="34">
        <f>SUM(D43/H43/6)</f>
        <v>29555.116959064326</v>
      </c>
      <c r="M43" s="34">
        <f>SUM(E43/I43/6)</f>
        <v>20792.434444444443</v>
      </c>
      <c r="O43" s="41" t="s">
        <v>81</v>
      </c>
    </row>
    <row r="44" spans="1:15" s="37" customFormat="1" ht="15">
      <c r="A44" s="36" t="s">
        <v>27</v>
      </c>
      <c r="B44" s="34">
        <f>SUM(C44:E44)</f>
        <v>1627437.89</v>
      </c>
      <c r="C44" s="34"/>
      <c r="D44" s="34">
        <v>1627437.89</v>
      </c>
      <c r="E44" s="34"/>
      <c r="F44" s="34">
        <f>SUM(G44:I44)</f>
        <v>9</v>
      </c>
      <c r="G44" s="34"/>
      <c r="H44" s="34">
        <v>9</v>
      </c>
      <c r="I44" s="34"/>
      <c r="J44" s="34">
        <f>SUM(B44/F44/6)</f>
        <v>30137.7387037037</v>
      </c>
      <c r="K44" s="34"/>
      <c r="L44" s="34">
        <f>SUM(D44/H44/6)</f>
        <v>30137.7387037037</v>
      </c>
      <c r="M44" s="34"/>
      <c r="O44" s="41"/>
    </row>
    <row r="45" spans="1:14" s="15" customFormat="1" ht="15">
      <c r="A45" s="11" t="s">
        <v>28</v>
      </c>
      <c r="B45" s="34">
        <f>SUM(C45:E45)</f>
        <v>1244535.8399999999</v>
      </c>
      <c r="C45" s="34">
        <f>SUM(C31)</f>
        <v>385631.04</v>
      </c>
      <c r="D45" s="34">
        <f>SUM(D31)</f>
        <v>353195.8</v>
      </c>
      <c r="E45" s="34">
        <f>SUM(E31)</f>
        <v>505709</v>
      </c>
      <c r="F45" s="35">
        <f>SUM(G45:I45)</f>
        <v>7</v>
      </c>
      <c r="G45" s="35">
        <f>SUM(G31)</f>
        <v>1.5</v>
      </c>
      <c r="H45" s="35">
        <f>SUM(H31)</f>
        <v>1.5</v>
      </c>
      <c r="I45" s="35">
        <f>SUM(I31)</f>
        <v>4</v>
      </c>
      <c r="J45" s="34">
        <f>SUM(B45/F45/6)</f>
        <v>29631.80571428571</v>
      </c>
      <c r="K45" s="34">
        <f>SUM(C45/G45/6)</f>
        <v>42847.89333333333</v>
      </c>
      <c r="L45" s="34">
        <f>SUM(D45/H45/6)</f>
        <v>39243.97777777778</v>
      </c>
      <c r="M45" s="34">
        <f>SUM(E45/I45/6)</f>
        <v>21071.208333333332</v>
      </c>
      <c r="N45" s="29" t="s">
        <v>74</v>
      </c>
    </row>
    <row r="46" spans="1:13" s="15" customFormat="1" ht="25.5">
      <c r="A46" s="11" t="s">
        <v>29</v>
      </c>
      <c r="B46" s="32"/>
      <c r="C46" s="32"/>
      <c r="D46" s="32"/>
      <c r="E46" s="32"/>
      <c r="F46" s="33"/>
      <c r="G46" s="33"/>
      <c r="H46" s="33"/>
      <c r="I46" s="33"/>
      <c r="J46" s="32"/>
      <c r="K46" s="32"/>
      <c r="L46" s="32"/>
      <c r="M46" s="32"/>
    </row>
    <row r="47" spans="1:13" s="37" customFormat="1" ht="15">
      <c r="A47" s="36" t="s">
        <v>30</v>
      </c>
      <c r="B47" s="34">
        <f>SUM(C47:E47)</f>
        <v>5313622.55</v>
      </c>
      <c r="C47" s="34">
        <v>1623248.78</v>
      </c>
      <c r="D47" s="34">
        <v>3073291.31</v>
      </c>
      <c r="E47" s="34">
        <v>617082.46</v>
      </c>
      <c r="F47" s="35">
        <f>SUM(G47:I47)</f>
        <v>28</v>
      </c>
      <c r="G47" s="35">
        <v>5</v>
      </c>
      <c r="H47" s="35">
        <v>18</v>
      </c>
      <c r="I47" s="35">
        <v>5</v>
      </c>
      <c r="J47" s="34">
        <f>SUM(B47/F47/6)</f>
        <v>31628.705654761903</v>
      </c>
      <c r="K47" s="34">
        <f>SUM(C47/G47/6)</f>
        <v>54108.29266666667</v>
      </c>
      <c r="L47" s="34">
        <f>SUM(D47/H47/6)</f>
        <v>28456.401018518518</v>
      </c>
      <c r="M47" s="34">
        <f>SUM(E47/I47/6)</f>
        <v>20569.415333333334</v>
      </c>
    </row>
    <row r="48" spans="1:13" ht="15">
      <c r="A48" s="11" t="s">
        <v>31</v>
      </c>
      <c r="B48" s="14"/>
      <c r="C48" s="14"/>
      <c r="D48" s="14"/>
      <c r="E48" s="14"/>
      <c r="F48" s="11"/>
      <c r="G48" s="11"/>
      <c r="H48" s="11"/>
      <c r="I48" s="11"/>
      <c r="J48" s="14"/>
      <c r="K48" s="14"/>
      <c r="L48" s="14"/>
      <c r="M48" s="14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spans="1:13" ht="15.75">
      <c r="A54" s="77" t="s">
        <v>32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1:9" ht="14.25" customHeight="1">
      <c r="A55" s="7"/>
      <c r="B55" s="24"/>
      <c r="C55" s="24"/>
      <c r="D55" s="24"/>
      <c r="E55" s="24"/>
      <c r="F55" s="24"/>
      <c r="G55" s="24"/>
      <c r="H55" s="24"/>
      <c r="I55" s="24"/>
    </row>
    <row r="56" spans="1:13" ht="18.75">
      <c r="A56" s="112" t="s">
        <v>33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</row>
    <row r="57" spans="1:13" ht="7.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1:13" s="21" customFormat="1" ht="33.75" customHeight="1">
      <c r="A58" s="17" t="s">
        <v>34</v>
      </c>
      <c r="B58" s="61" t="s">
        <v>35</v>
      </c>
      <c r="C58" s="62"/>
      <c r="D58" s="62"/>
      <c r="E58" s="62"/>
      <c r="F58" s="62"/>
      <c r="G58" s="62"/>
      <c r="H58" s="62"/>
      <c r="I58" s="61" t="s">
        <v>36</v>
      </c>
      <c r="J58" s="63"/>
      <c r="K58" s="61" t="s">
        <v>37</v>
      </c>
      <c r="L58" s="62"/>
      <c r="M58" s="63"/>
    </row>
    <row r="59" spans="1:15" s="21" customFormat="1" ht="31.5">
      <c r="A59" s="82" t="s">
        <v>38</v>
      </c>
      <c r="B59" s="85" t="s">
        <v>39</v>
      </c>
      <c r="C59" s="86"/>
      <c r="D59" s="87"/>
      <c r="E59" s="109" t="s">
        <v>40</v>
      </c>
      <c r="F59" s="109"/>
      <c r="G59" s="109"/>
      <c r="H59" s="109"/>
      <c r="I59" s="97" t="s">
        <v>41</v>
      </c>
      <c r="J59" s="98"/>
      <c r="K59" s="58">
        <f>SUM(J43/33332*100)</f>
        <v>93.02186041987135</v>
      </c>
      <c r="L59" s="59"/>
      <c r="M59" s="60"/>
      <c r="N59" s="28" t="s">
        <v>70</v>
      </c>
      <c r="O59" s="30" t="s">
        <v>78</v>
      </c>
    </row>
    <row r="60" spans="1:15" s="21" customFormat="1" ht="15.75">
      <c r="A60" s="83"/>
      <c r="B60" s="88"/>
      <c r="C60" s="89"/>
      <c r="D60" s="90"/>
      <c r="E60" s="64" t="s">
        <v>27</v>
      </c>
      <c r="F60" s="64"/>
      <c r="G60" s="64"/>
      <c r="H60" s="64"/>
      <c r="I60" s="99"/>
      <c r="J60" s="100"/>
      <c r="K60" s="58">
        <f>SUM(J44/33332*100)</f>
        <v>90.41683278442247</v>
      </c>
      <c r="L60" s="59"/>
      <c r="M60" s="60"/>
      <c r="O60" s="30"/>
    </row>
    <row r="61" spans="1:15" s="21" customFormat="1" ht="15.75">
      <c r="A61" s="83"/>
      <c r="B61" s="88"/>
      <c r="C61" s="89"/>
      <c r="D61" s="90"/>
      <c r="E61" s="81" t="s">
        <v>28</v>
      </c>
      <c r="F61" s="81"/>
      <c r="G61" s="81"/>
      <c r="H61" s="81"/>
      <c r="I61" s="99"/>
      <c r="J61" s="100"/>
      <c r="K61" s="58">
        <f>SUM(J45/33332*100)</f>
        <v>88.8989731017812</v>
      </c>
      <c r="L61" s="59"/>
      <c r="M61" s="60"/>
      <c r="O61" s="30"/>
    </row>
    <row r="62" spans="1:15" s="21" customFormat="1" ht="15.75">
      <c r="A62" s="83"/>
      <c r="B62" s="88"/>
      <c r="C62" s="89"/>
      <c r="D62" s="90"/>
      <c r="E62" s="64" t="s">
        <v>29</v>
      </c>
      <c r="F62" s="64"/>
      <c r="G62" s="64"/>
      <c r="H62" s="64"/>
      <c r="I62" s="99"/>
      <c r="J62" s="100"/>
      <c r="K62" s="58"/>
      <c r="L62" s="59"/>
      <c r="M62" s="60"/>
      <c r="O62" s="30"/>
    </row>
    <row r="63" spans="1:15" s="21" customFormat="1" ht="15.75">
      <c r="A63" s="83"/>
      <c r="B63" s="88"/>
      <c r="C63" s="89"/>
      <c r="D63" s="90"/>
      <c r="E63" s="64" t="s">
        <v>30</v>
      </c>
      <c r="F63" s="64"/>
      <c r="G63" s="64"/>
      <c r="H63" s="64"/>
      <c r="I63" s="99"/>
      <c r="J63" s="100"/>
      <c r="K63" s="58">
        <f>SUM(J47/33332*100)</f>
        <v>94.88991256078813</v>
      </c>
      <c r="L63" s="59"/>
      <c r="M63" s="60"/>
      <c r="O63" s="30"/>
    </row>
    <row r="64" spans="1:15" s="21" customFormat="1" ht="15.75">
      <c r="A64" s="84"/>
      <c r="B64" s="91"/>
      <c r="C64" s="92"/>
      <c r="D64" s="93"/>
      <c r="E64" s="64" t="s">
        <v>31</v>
      </c>
      <c r="F64" s="64"/>
      <c r="G64" s="64"/>
      <c r="H64" s="64"/>
      <c r="I64" s="101"/>
      <c r="J64" s="102"/>
      <c r="K64" s="58"/>
      <c r="L64" s="59"/>
      <c r="M64" s="60"/>
      <c r="O64" s="31"/>
    </row>
    <row r="65" spans="1:15" s="21" customFormat="1" ht="31.5">
      <c r="A65" s="82" t="s">
        <v>42</v>
      </c>
      <c r="B65" s="85" t="s">
        <v>69</v>
      </c>
      <c r="C65" s="86"/>
      <c r="D65" s="87"/>
      <c r="E65" s="57" t="s">
        <v>40</v>
      </c>
      <c r="F65" s="42"/>
      <c r="G65" s="42"/>
      <c r="H65" s="43"/>
      <c r="I65" s="106" t="s">
        <v>41</v>
      </c>
      <c r="J65" s="106"/>
      <c r="K65" s="58">
        <f>SUM(J43/26687.96*100-100)</f>
        <v>16.179904777853068</v>
      </c>
      <c r="L65" s="59"/>
      <c r="M65" s="60"/>
      <c r="N65" s="28" t="s">
        <v>71</v>
      </c>
      <c r="O65" s="30" t="s">
        <v>80</v>
      </c>
    </row>
    <row r="66" spans="1:13" s="21" customFormat="1" ht="15.75">
      <c r="A66" s="83"/>
      <c r="B66" s="88"/>
      <c r="C66" s="89"/>
      <c r="D66" s="90"/>
      <c r="E66" s="65" t="s">
        <v>27</v>
      </c>
      <c r="F66" s="64"/>
      <c r="G66" s="64"/>
      <c r="H66" s="66"/>
      <c r="I66" s="106"/>
      <c r="J66" s="106"/>
      <c r="K66" s="58">
        <f>SUM(J44/26687.96*100-100)</f>
        <v>12.92634844965184</v>
      </c>
      <c r="L66" s="59"/>
      <c r="M66" s="60"/>
    </row>
    <row r="67" spans="1:13" s="21" customFormat="1" ht="15.75">
      <c r="A67" s="83"/>
      <c r="B67" s="88"/>
      <c r="C67" s="89"/>
      <c r="D67" s="90"/>
      <c r="E67" s="65" t="s">
        <v>28</v>
      </c>
      <c r="F67" s="64"/>
      <c r="G67" s="64"/>
      <c r="H67" s="66"/>
      <c r="I67" s="106"/>
      <c r="J67" s="106"/>
      <c r="K67" s="58"/>
      <c r="L67" s="59"/>
      <c r="M67" s="60"/>
    </row>
    <row r="68" spans="1:13" s="21" customFormat="1" ht="15.75">
      <c r="A68" s="83"/>
      <c r="B68" s="88"/>
      <c r="C68" s="89"/>
      <c r="D68" s="90"/>
      <c r="E68" s="65" t="s">
        <v>29</v>
      </c>
      <c r="F68" s="64"/>
      <c r="G68" s="64"/>
      <c r="H68" s="66"/>
      <c r="I68" s="106"/>
      <c r="J68" s="106"/>
      <c r="K68" s="58"/>
      <c r="L68" s="59"/>
      <c r="M68" s="60"/>
    </row>
    <row r="69" spans="1:13" s="21" customFormat="1" ht="15.75">
      <c r="A69" s="83"/>
      <c r="B69" s="88"/>
      <c r="C69" s="89"/>
      <c r="D69" s="90"/>
      <c r="E69" s="65" t="s">
        <v>30</v>
      </c>
      <c r="F69" s="64"/>
      <c r="G69" s="64"/>
      <c r="H69" s="66"/>
      <c r="I69" s="106"/>
      <c r="J69" s="106"/>
      <c r="K69" s="58">
        <f>SUM(J47/26687.96*100-100)</f>
        <v>18.513013564026267</v>
      </c>
      <c r="L69" s="59"/>
      <c r="M69" s="60"/>
    </row>
    <row r="70" spans="1:13" s="21" customFormat="1" ht="15.75">
      <c r="A70" s="84"/>
      <c r="B70" s="91"/>
      <c r="C70" s="92"/>
      <c r="D70" s="93"/>
      <c r="E70" s="65" t="s">
        <v>31</v>
      </c>
      <c r="F70" s="64"/>
      <c r="G70" s="64"/>
      <c r="H70" s="66"/>
      <c r="I70" s="106"/>
      <c r="J70" s="106"/>
      <c r="K70" s="58"/>
      <c r="L70" s="59"/>
      <c r="M70" s="60"/>
    </row>
    <row r="71" spans="1:13" s="21" customFormat="1" ht="32.25" customHeight="1">
      <c r="A71" s="103" t="s">
        <v>57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5"/>
    </row>
    <row r="72" spans="1:13" s="21" customFormat="1" ht="15.75">
      <c r="A72" s="48" t="s">
        <v>43</v>
      </c>
      <c r="B72" s="49"/>
      <c r="C72" s="20" t="s">
        <v>44</v>
      </c>
      <c r="D72" s="48" t="s">
        <v>45</v>
      </c>
      <c r="E72" s="49"/>
      <c r="F72" s="48" t="s">
        <v>46</v>
      </c>
      <c r="G72" s="49"/>
      <c r="H72" s="56" t="s">
        <v>47</v>
      </c>
      <c r="I72" s="49"/>
      <c r="J72" s="56" t="s">
        <v>48</v>
      </c>
      <c r="K72" s="49"/>
      <c r="L72" s="48" t="s">
        <v>49</v>
      </c>
      <c r="M72" s="49"/>
    </row>
    <row r="73" spans="1:13" s="21" customFormat="1" ht="15.75">
      <c r="A73" s="48" t="s">
        <v>50</v>
      </c>
      <c r="B73" s="49"/>
      <c r="C73" s="16">
        <v>2</v>
      </c>
      <c r="D73" s="57">
        <v>1</v>
      </c>
      <c r="E73" s="43"/>
      <c r="F73" s="57"/>
      <c r="G73" s="43"/>
      <c r="H73" s="42"/>
      <c r="I73" s="43"/>
      <c r="J73" s="42"/>
      <c r="K73" s="43"/>
      <c r="L73" s="54"/>
      <c r="M73" s="55"/>
    </row>
    <row r="74" spans="1:10" s="21" customFormat="1" ht="15.75">
      <c r="A74" s="57" t="s">
        <v>51</v>
      </c>
      <c r="B74" s="43"/>
      <c r="C74" s="44">
        <f>SUM(K31/J43)</f>
        <v>1.3819205654740647</v>
      </c>
      <c r="D74" s="45"/>
      <c r="E74" s="46"/>
      <c r="F74" s="22"/>
      <c r="G74" s="22"/>
      <c r="H74" s="22"/>
      <c r="I74" s="22"/>
      <c r="J74" s="22"/>
    </row>
    <row r="75" spans="1:10" s="21" customFormat="1" ht="15.75">
      <c r="A75" s="57" t="s">
        <v>52</v>
      </c>
      <c r="B75" s="43"/>
      <c r="C75" s="44">
        <f>SUM(K30/J43)</f>
        <v>1.7450884181646937</v>
      </c>
      <c r="D75" s="45"/>
      <c r="E75" s="46"/>
      <c r="F75" s="23"/>
      <c r="G75" s="23"/>
      <c r="H75" s="23"/>
      <c r="I75" s="23"/>
      <c r="J75" s="23"/>
    </row>
    <row r="76" spans="1:10" ht="33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7" ht="15.75">
      <c r="A77" s="3" t="s">
        <v>75</v>
      </c>
      <c r="E77" s="3"/>
      <c r="G77" s="27" t="s">
        <v>72</v>
      </c>
    </row>
    <row r="78" spans="1:13" ht="25.5" customHeight="1">
      <c r="A78" s="3" t="s">
        <v>60</v>
      </c>
      <c r="B78" s="52"/>
      <c r="C78" s="52"/>
      <c r="D78" s="50" t="s">
        <v>76</v>
      </c>
      <c r="E78" s="50"/>
      <c r="G78" s="27" t="s">
        <v>73</v>
      </c>
      <c r="H78" s="52"/>
      <c r="I78" s="52"/>
      <c r="K78" s="110" t="s">
        <v>77</v>
      </c>
      <c r="L78" s="110"/>
      <c r="M78" s="110"/>
    </row>
    <row r="79" spans="1:13" ht="15">
      <c r="A79" s="10" t="s">
        <v>61</v>
      </c>
      <c r="B79" s="47" t="s">
        <v>58</v>
      </c>
      <c r="C79" s="47"/>
      <c r="D79" s="51" t="s">
        <v>59</v>
      </c>
      <c r="E79" s="51"/>
      <c r="G79" s="10"/>
      <c r="H79" s="47" t="s">
        <v>58</v>
      </c>
      <c r="I79" s="47"/>
      <c r="J79" s="8"/>
      <c r="K79" s="47" t="s">
        <v>59</v>
      </c>
      <c r="L79" s="47"/>
      <c r="M79" s="47"/>
    </row>
    <row r="80" ht="48.75" customHeight="1">
      <c r="A80" s="10"/>
    </row>
    <row r="81" ht="15.75">
      <c r="A81" s="3" t="s">
        <v>66</v>
      </c>
    </row>
    <row r="82" ht="11.25" customHeight="1"/>
    <row r="83" spans="1:10" ht="15.75">
      <c r="A83" s="3"/>
      <c r="F83" s="25"/>
      <c r="G83" s="53"/>
      <c r="H83" s="53"/>
      <c r="I83" s="26"/>
      <c r="J83" s="25"/>
    </row>
  </sheetData>
  <sheetProtection/>
  <mergeCells count="91">
    <mergeCell ref="I18:J18"/>
    <mergeCell ref="K78:M78"/>
    <mergeCell ref="E17:F17"/>
    <mergeCell ref="F72:G72"/>
    <mergeCell ref="F73:G73"/>
    <mergeCell ref="E70:H70"/>
    <mergeCell ref="A20:M20"/>
    <mergeCell ref="A56:M56"/>
    <mergeCell ref="A57:M57"/>
    <mergeCell ref="K58:M58"/>
    <mergeCell ref="K59:M59"/>
    <mergeCell ref="J28:M28"/>
    <mergeCell ref="A28:A29"/>
    <mergeCell ref="A74:B74"/>
    <mergeCell ref="A75:B75"/>
    <mergeCell ref="B58:H58"/>
    <mergeCell ref="E59:H59"/>
    <mergeCell ref="A54:M54"/>
    <mergeCell ref="E68:H68"/>
    <mergeCell ref="A65:A70"/>
    <mergeCell ref="E69:H69"/>
    <mergeCell ref="B65:D70"/>
    <mergeCell ref="A71:M71"/>
    <mergeCell ref="I65:J70"/>
    <mergeCell ref="K66:M66"/>
    <mergeCell ref="K70:M70"/>
    <mergeCell ref="K69:M69"/>
    <mergeCell ref="G18:H18"/>
    <mergeCell ref="E61:H61"/>
    <mergeCell ref="E62:H62"/>
    <mergeCell ref="E63:H63"/>
    <mergeCell ref="A59:A64"/>
    <mergeCell ref="B59:D64"/>
    <mergeCell ref="B28:E28"/>
    <mergeCell ref="F28:I28"/>
    <mergeCell ref="I58:J58"/>
    <mergeCell ref="I59:J64"/>
    <mergeCell ref="A1:M1"/>
    <mergeCell ref="A2:M2"/>
    <mergeCell ref="A4:M4"/>
    <mergeCell ref="A7:M7"/>
    <mergeCell ref="A8:M8"/>
    <mergeCell ref="A15:M15"/>
    <mergeCell ref="A13:M13"/>
    <mergeCell ref="A9:M9"/>
    <mergeCell ref="A19:M19"/>
    <mergeCell ref="E18:F18"/>
    <mergeCell ref="C18:D18"/>
    <mergeCell ref="A10:M10"/>
    <mergeCell ref="A12:M12"/>
    <mergeCell ref="A11:M11"/>
    <mergeCell ref="K16:M16"/>
    <mergeCell ref="G16:J16"/>
    <mergeCell ref="I17:J17"/>
    <mergeCell ref="G17:H17"/>
    <mergeCell ref="A16:F16"/>
    <mergeCell ref="C17:D17"/>
    <mergeCell ref="K60:M60"/>
    <mergeCell ref="E60:H60"/>
    <mergeCell ref="K67:M67"/>
    <mergeCell ref="K68:M68"/>
    <mergeCell ref="E64:H64"/>
    <mergeCell ref="E65:H65"/>
    <mergeCell ref="E66:H66"/>
    <mergeCell ref="E67:H67"/>
    <mergeCell ref="K61:M61"/>
    <mergeCell ref="K62:M62"/>
    <mergeCell ref="K63:M63"/>
    <mergeCell ref="K64:M64"/>
    <mergeCell ref="K65:M65"/>
    <mergeCell ref="K79:M79"/>
    <mergeCell ref="G83:H83"/>
    <mergeCell ref="L72:M72"/>
    <mergeCell ref="L73:M73"/>
    <mergeCell ref="J72:K72"/>
    <mergeCell ref="J73:K73"/>
    <mergeCell ref="D72:E72"/>
    <mergeCell ref="D73:E73"/>
    <mergeCell ref="H72:I72"/>
    <mergeCell ref="H78:I78"/>
    <mergeCell ref="H79:I79"/>
    <mergeCell ref="O43:O44"/>
    <mergeCell ref="H73:I73"/>
    <mergeCell ref="C74:E74"/>
    <mergeCell ref="C75:E75"/>
    <mergeCell ref="B79:C79"/>
    <mergeCell ref="A72:B72"/>
    <mergeCell ref="D78:E78"/>
    <mergeCell ref="D79:E79"/>
    <mergeCell ref="A73:B73"/>
    <mergeCell ref="B78:C78"/>
  </mergeCells>
  <hyperlinks>
    <hyperlink ref="G16" location="_ftn1" display="_ftn1"/>
    <hyperlink ref="A19" location="_ftnref1" display="_ftnref1"/>
    <hyperlink ref="A20" location="_ftnref2" display="_ftnref2"/>
    <hyperlink ref="L17" location="_ftn2" display="_ftn2"/>
  </hyperlink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2017-04-05T13:04:08Z</cp:lastPrinted>
  <dcterms:created xsi:type="dcterms:W3CDTF">2015-10-05T09:57:20Z</dcterms:created>
  <dcterms:modified xsi:type="dcterms:W3CDTF">2017-07-04T19:29:36Z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