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Лист1!$A$18</definedName>
    <definedName name="_ftn2" localSheetId="0">Лист1!$A$19</definedName>
    <definedName name="_ftnref1" localSheetId="0">Лист1!$G$15</definedName>
    <definedName name="_ftnref2" localSheetId="0">Лист1!$G$16</definedName>
  </definedNames>
  <calcPr calcId="124519"/>
</workbook>
</file>

<file path=xl/calcChain.xml><?xml version="1.0" encoding="utf-8"?>
<calcChain xmlns="http://schemas.openxmlformats.org/spreadsheetml/2006/main">
  <c r="L17" i="1"/>
  <c r="I17"/>
  <c r="G17"/>
  <c r="I43" l="1"/>
  <c r="H43"/>
  <c r="G43"/>
  <c r="E43"/>
  <c r="D43"/>
  <c r="C43"/>
  <c r="I40"/>
  <c r="H40"/>
  <c r="E40"/>
  <c r="D40"/>
  <c r="B43" l="1"/>
  <c r="B40"/>
  <c r="M17"/>
  <c r="H39" l="1"/>
  <c r="I39"/>
  <c r="G39"/>
  <c r="F43"/>
  <c r="J43" s="1"/>
  <c r="F40"/>
  <c r="D39"/>
  <c r="E39"/>
  <c r="L43"/>
  <c r="K43"/>
  <c r="K17"/>
  <c r="M40"/>
  <c r="J40"/>
  <c r="B39"/>
  <c r="M28"/>
  <c r="L28"/>
  <c r="K28"/>
  <c r="F28"/>
  <c r="B28"/>
  <c r="M27"/>
  <c r="L27"/>
  <c r="K27"/>
  <c r="F27"/>
  <c r="B27"/>
  <c r="M26"/>
  <c r="L26"/>
  <c r="K26"/>
  <c r="F26"/>
  <c r="B26"/>
  <c r="K55" l="1"/>
  <c r="K61"/>
  <c r="K58"/>
  <c r="K52"/>
  <c r="J26"/>
  <c r="J28"/>
  <c r="F39"/>
  <c r="J39" s="1"/>
  <c r="L39"/>
  <c r="L40"/>
  <c r="M39"/>
  <c r="M43"/>
  <c r="C39"/>
  <c r="J27"/>
  <c r="K51" l="1"/>
  <c r="K57"/>
  <c r="K39"/>
</calcChain>
</file>

<file path=xl/sharedStrings.xml><?xml version="1.0" encoding="utf-8"?>
<sst xmlns="http://schemas.openxmlformats.org/spreadsheetml/2006/main" count="100" uniqueCount="79">
  <si>
    <t>Приложение № 2</t>
  </si>
  <si>
    <t>стр. 1 отчета</t>
  </si>
  <si>
    <t>О Т Ч Е Т</t>
  </si>
  <si>
    <t>(наименование муниципального образования)</t>
  </si>
  <si>
    <t xml:space="preserve">I.Расходы </t>
  </si>
  <si>
    <t>в рублях</t>
  </si>
  <si>
    <t>Средства субсидии из областного бюджета Ленинградской области</t>
  </si>
  <si>
    <t>Объем средств местного бюджета на повышение заработной платы работникам учреждений культуры (КОСГУ 211, 213)[1]</t>
  </si>
  <si>
    <t>Общие расходы на заработную плату с начислениями работникам муниципальных учреждений культуры  (КОСГУ 211, 213)</t>
  </si>
  <si>
    <t xml:space="preserve">Поступило в бюджет </t>
  </si>
  <si>
    <t>Кассовые расходы бюджета</t>
  </si>
  <si>
    <t>Остаток неиспользованных средств на счете бюджета</t>
  </si>
  <si>
    <t>Сумма начисленных расходов на выплаты работникам</t>
  </si>
  <si>
    <t>Бюджетные ассигнования</t>
  </si>
  <si>
    <t>Расходы</t>
  </si>
  <si>
    <t>Всего</t>
  </si>
  <si>
    <t>За счет бюджетных средств[2]</t>
  </si>
  <si>
    <t>За счет приносящей доход деятельности</t>
  </si>
  <si>
    <t>стр. 2 отчета</t>
  </si>
  <si>
    <r>
      <t>II.</t>
    </r>
    <r>
      <rPr>
        <b/>
        <sz val="7"/>
        <color theme="1"/>
        <rFont val="Times New Roman"/>
        <family val="1"/>
        <charset val="204"/>
      </rPr>
      <t xml:space="preserve">  </t>
    </r>
    <r>
      <rPr>
        <b/>
        <sz val="14"/>
        <color theme="1"/>
        <rFont val="Times New Roman"/>
        <family val="1"/>
        <charset val="204"/>
      </rPr>
      <t>Информация о категории работников муниципальных учреждений культуры</t>
    </r>
  </si>
  <si>
    <t>Наименование учреждения культуры</t>
  </si>
  <si>
    <t>Фонд заработной платы (без начислений на оплаты труда)</t>
  </si>
  <si>
    <t>Среднесписочная численность</t>
  </si>
  <si>
    <t>Среднемесячная заработная плата, рублей</t>
  </si>
  <si>
    <t>Администра-тивно-управлен-ческий персонал</t>
  </si>
  <si>
    <t>Вспомога-тельный персонал</t>
  </si>
  <si>
    <t>ИТОГО:</t>
  </si>
  <si>
    <t>в т.ч. библиотеки</t>
  </si>
  <si>
    <t>музеи</t>
  </si>
  <si>
    <t>концертные организации</t>
  </si>
  <si>
    <t>КДУ</t>
  </si>
  <si>
    <t xml:space="preserve">прочие </t>
  </si>
  <si>
    <t>стр. 3 отчета</t>
  </si>
  <si>
    <t>III. Целевые показатели</t>
  </si>
  <si>
    <t>№ п/п</t>
  </si>
  <si>
    <t>Наименование целевого показателя</t>
  </si>
  <si>
    <t>Ед.изм.</t>
  </si>
  <si>
    <t>Достигнутое значение на отчетную дату</t>
  </si>
  <si>
    <t>1.</t>
  </si>
  <si>
    <t>Соотношение средней заработной платы работников муниципальных учреждений культуры к средней заработной плате в Ленинградской области</t>
  </si>
  <si>
    <t>Всего по учреждениям,</t>
  </si>
  <si>
    <t>процентов</t>
  </si>
  <si>
    <t>2.</t>
  </si>
  <si>
    <t>Рост заработной платы работников учреждений культуры по сравнению с 2014 годом</t>
  </si>
  <si>
    <t>интервал соотношения</t>
  </si>
  <si>
    <t>менее 2</t>
  </si>
  <si>
    <t>от 2,01 до 4</t>
  </si>
  <si>
    <t>от 4,01 до 6</t>
  </si>
  <si>
    <t>от 6,01 до 8</t>
  </si>
  <si>
    <t>от 8,01 до 10</t>
  </si>
  <si>
    <t>свыше 10</t>
  </si>
  <si>
    <t>число учреждений</t>
  </si>
  <si>
    <t>Наименьшее соотношение</t>
  </si>
  <si>
    <t>Наибольшее соотношение</t>
  </si>
  <si>
    <t xml:space="preserve">Глава </t>
  </si>
  <si>
    <t>Руководитель финансового</t>
  </si>
  <si>
    <t>[1] Указать объем собственных дополнительных средств местного бюджета, предусмотренных на реализацию Указа Президента РФ от 07.05.12 № 597 (условие софинансирования из местного бюджета – 50 процентов)</t>
  </si>
  <si>
    <t>[2] Указать общий объем бюджетных средств с учетом субсидии из областного бюджета на выплату заработной платы</t>
  </si>
  <si>
    <t>на 01 октября 2015 г.</t>
  </si>
  <si>
    <t>муниципальное образование «Приморское городское поселение» Выборгского района Ленинградской области</t>
  </si>
  <si>
    <t xml:space="preserve">об использовании субсидии из областного бюджета Ленинградской области на обеспечение стимулирующих </t>
  </si>
  <si>
    <t>выплат работникам муниципальных учреждений культуры и достижении целевых показателей</t>
  </si>
  <si>
    <r>
      <t>Справочно:</t>
    </r>
    <r>
      <rPr>
        <sz val="12"/>
        <color theme="1"/>
        <rFont val="Times New Roman"/>
        <family val="1"/>
        <charset val="204"/>
      </rPr>
      <t xml:space="preserve"> Соотношение средней заработной платы руководителей муниципальных учреждений и средней заработной платы работников в целом по учреждению (превышение в разах)</t>
    </r>
  </si>
  <si>
    <r>
      <t>(уполномоченного) органа</t>
    </r>
    <r>
      <rPr>
        <sz val="14"/>
        <color theme="1"/>
        <rFont val="Times New Roman"/>
        <family val="1"/>
        <charset val="204"/>
      </rPr>
      <t xml:space="preserve"> </t>
    </r>
  </si>
  <si>
    <t>(подпись)</t>
  </si>
  <si>
    <t>(расшифровка подписи)</t>
  </si>
  <si>
    <t xml:space="preserve">администрации </t>
  </si>
  <si>
    <t xml:space="preserve">      </t>
  </si>
  <si>
    <t>____________</t>
  </si>
  <si>
    <t>МБУК "ЕКДЦ г. Приморск"</t>
  </si>
  <si>
    <t>МБУК "КДЦ "Красная Долина"</t>
  </si>
  <si>
    <t>МБУК "Глебычевский ЦКиД"</t>
  </si>
  <si>
    <t>Н.В.Мкртчян</t>
  </si>
  <si>
    <r>
      <t>__</t>
    </r>
    <r>
      <rPr>
        <u/>
        <sz val="11"/>
        <color theme="1"/>
        <rFont val="Times New Roman"/>
        <family val="1"/>
        <charset val="204"/>
      </rPr>
      <t>Н.В.Столяров</t>
    </r>
    <r>
      <rPr>
        <sz val="11"/>
        <color theme="1"/>
        <rFont val="Times New Roman"/>
        <family val="1"/>
        <charset val="204"/>
      </rPr>
      <t>__</t>
    </r>
  </si>
  <si>
    <t>Основной персонал</t>
  </si>
  <si>
    <t>Административно-управленческий персонал</t>
  </si>
  <si>
    <t>Вспомогательный персонал</t>
  </si>
  <si>
    <t>Исп. Костылькова С.И., тел. 8(81378)75-238</t>
  </si>
  <si>
    <t>к Соглашению №401 от21 сентября 2015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</si>
</sst>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left" indent="6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horizontal="left" indent="8"/>
    </xf>
    <xf numFmtId="0" fontId="7" fillId="0" borderId="0" xfId="0" applyFont="1" applyAlignment="1">
      <alignment horizontal="left" indent="5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indent="15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top" wrapText="1"/>
    </xf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9" fillId="0" borderId="0" xfId="0" applyFont="1"/>
    <xf numFmtId="0" fontId="10" fillId="0" borderId="1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11" xfId="0" applyBorder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11" fillId="0" borderId="1" xfId="0" applyNumberFormat="1" applyFont="1" applyBorder="1" applyAlignment="1">
      <alignment horizontal="center" vertical="top" wrapText="1"/>
    </xf>
    <xf numFmtId="4" fontId="0" fillId="0" borderId="1" xfId="0" applyNumberFormat="1" applyFont="1" applyBorder="1"/>
    <xf numFmtId="4" fontId="0" fillId="0" borderId="0" xfId="0" applyNumberFormat="1"/>
    <xf numFmtId="164" fontId="5" fillId="0" borderId="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1" applyAlignment="1" applyProtection="1">
      <alignment horizontal="left" wrapText="1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4" xfId="1" applyBorder="1" applyAlignment="1" applyProtection="1">
      <alignment horizontal="center" vertical="center" wrapText="1"/>
    </xf>
    <xf numFmtId="0" fontId="8" fillId="0" borderId="5" xfId="1" applyBorder="1" applyAlignment="1" applyProtection="1">
      <alignment horizontal="center" vertical="center" wrapText="1"/>
    </xf>
    <xf numFmtId="0" fontId="8" fillId="0" borderId="6" xfId="1" applyBorder="1" applyAlignment="1" applyProtection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/>
    </xf>
    <xf numFmtId="0" fontId="8" fillId="0" borderId="0" xfId="1" applyAlignment="1" applyProtection="1">
      <alignment horizontal="lef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0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topLeftCell="A49" workbookViewId="0">
      <selection activeCell="Q65" sqref="Q65"/>
    </sheetView>
  </sheetViews>
  <sheetFormatPr defaultRowHeight="15"/>
  <cols>
    <col min="1" max="1" width="16" customWidth="1"/>
    <col min="2" max="2" width="10.7109375" customWidth="1"/>
    <col min="3" max="3" width="10.85546875" customWidth="1"/>
    <col min="4" max="4" width="10.140625" customWidth="1"/>
    <col min="5" max="5" width="10.85546875" customWidth="1"/>
    <col min="6" max="6" width="5.7109375" customWidth="1"/>
    <col min="8" max="8" width="9.5703125" customWidth="1"/>
    <col min="10" max="10" width="9" customWidth="1"/>
    <col min="11" max="11" width="11.28515625" customWidth="1"/>
    <col min="12" max="12" width="12.5703125" customWidth="1"/>
    <col min="13" max="13" width="10.28515625" customWidth="1"/>
  </cols>
  <sheetData>
    <row r="1" spans="1:13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1"/>
    </row>
    <row r="4" spans="1:13" ht="15.75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0.5" customHeight="1">
      <c r="A5" s="3"/>
    </row>
    <row r="6" spans="1:13" ht="18.75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8.75">
      <c r="A7" s="67" t="s">
        <v>60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8.75">
      <c r="A8" s="67" t="s">
        <v>61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8.75">
      <c r="A9" s="72" t="s">
        <v>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8.75">
      <c r="A10" s="74" t="s">
        <v>59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5.75">
      <c r="A11" s="73" t="s">
        <v>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8.75">
      <c r="A13" s="4" t="s">
        <v>4</v>
      </c>
    </row>
    <row r="14" spans="1:13" ht="15.75">
      <c r="A14" s="65" t="s">
        <v>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  <row r="15" spans="1:13" ht="93.75" customHeight="1">
      <c r="A15" s="54" t="s">
        <v>6</v>
      </c>
      <c r="B15" s="63"/>
      <c r="C15" s="63"/>
      <c r="D15" s="63"/>
      <c r="E15" s="63"/>
      <c r="F15" s="55"/>
      <c r="G15" s="75" t="s">
        <v>7</v>
      </c>
      <c r="H15" s="76"/>
      <c r="I15" s="76"/>
      <c r="J15" s="77"/>
      <c r="K15" s="54" t="s">
        <v>8</v>
      </c>
      <c r="L15" s="63"/>
      <c r="M15" s="55"/>
    </row>
    <row r="16" spans="1:13" ht="94.5" customHeight="1">
      <c r="A16" s="17" t="s">
        <v>9</v>
      </c>
      <c r="B16" s="17" t="s">
        <v>10</v>
      </c>
      <c r="C16" s="54" t="s">
        <v>11</v>
      </c>
      <c r="D16" s="55"/>
      <c r="E16" s="54" t="s">
        <v>12</v>
      </c>
      <c r="F16" s="55"/>
      <c r="G16" s="54" t="s">
        <v>13</v>
      </c>
      <c r="H16" s="55"/>
      <c r="I16" s="54" t="s">
        <v>14</v>
      </c>
      <c r="J16" s="55"/>
      <c r="K16" s="17" t="s">
        <v>15</v>
      </c>
      <c r="L16" s="18" t="s">
        <v>16</v>
      </c>
      <c r="M16" s="17" t="s">
        <v>17</v>
      </c>
    </row>
    <row r="17" spans="1:13" s="15" customFormat="1">
      <c r="A17" s="27">
        <v>1585125</v>
      </c>
      <c r="B17" s="27">
        <v>0</v>
      </c>
      <c r="C17" s="70">
        <v>1585125</v>
      </c>
      <c r="D17" s="71"/>
      <c r="E17" s="70">
        <v>0</v>
      </c>
      <c r="F17" s="71"/>
      <c r="G17" s="70">
        <f>1126737.99+876100.61+611940</f>
        <v>2614778.6</v>
      </c>
      <c r="H17" s="71"/>
      <c r="I17" s="70">
        <f>845053.49+657075.46+458955</f>
        <v>1961083.95</v>
      </c>
      <c r="J17" s="71"/>
      <c r="K17" s="28">
        <f>SUM(L17:M17)</f>
        <v>8838100.1999999993</v>
      </c>
      <c r="L17" s="28">
        <f>3970949+3075116.69+1760167.51</f>
        <v>8806233.1999999993</v>
      </c>
      <c r="M17" s="28">
        <f>31867</f>
        <v>31867</v>
      </c>
    </row>
    <row r="18" spans="1:13" ht="31.5" customHeight="1">
      <c r="A18" s="69" t="s">
        <v>56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>
      <c r="A19" s="93" t="s">
        <v>57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7" customHeight="1">
      <c r="M21" s="2" t="s">
        <v>18</v>
      </c>
    </row>
    <row r="22" spans="1:13" ht="25.5" customHeight="1">
      <c r="A22" s="6" t="s">
        <v>19</v>
      </c>
    </row>
    <row r="23" spans="1:13" ht="15.75">
      <c r="A23" s="3"/>
    </row>
    <row r="24" spans="1:13">
      <c r="A24" s="95" t="s">
        <v>20</v>
      </c>
      <c r="B24" s="48" t="s">
        <v>21</v>
      </c>
      <c r="C24" s="49"/>
      <c r="D24" s="49"/>
      <c r="E24" s="50"/>
      <c r="F24" s="48" t="s">
        <v>22</v>
      </c>
      <c r="G24" s="49"/>
      <c r="H24" s="49"/>
      <c r="I24" s="50"/>
      <c r="J24" s="48" t="s">
        <v>23</v>
      </c>
      <c r="K24" s="49"/>
      <c r="L24" s="49"/>
      <c r="M24" s="50"/>
    </row>
    <row r="25" spans="1:13" ht="63.75">
      <c r="A25" s="96"/>
      <c r="B25" s="13" t="s">
        <v>15</v>
      </c>
      <c r="C25" s="13" t="s">
        <v>24</v>
      </c>
      <c r="D25" s="13" t="s">
        <v>74</v>
      </c>
      <c r="E25" s="13" t="s">
        <v>25</v>
      </c>
      <c r="F25" s="13" t="s">
        <v>15</v>
      </c>
      <c r="G25" s="13" t="s">
        <v>75</v>
      </c>
      <c r="H25" s="13" t="s">
        <v>74</v>
      </c>
      <c r="I25" s="13" t="s">
        <v>76</v>
      </c>
      <c r="J25" s="13" t="s">
        <v>15</v>
      </c>
      <c r="K25" s="13" t="s">
        <v>75</v>
      </c>
      <c r="L25" s="13" t="s">
        <v>74</v>
      </c>
      <c r="M25" s="13" t="s">
        <v>76</v>
      </c>
    </row>
    <row r="26" spans="1:13" ht="25.5">
      <c r="A26" s="12" t="s">
        <v>69</v>
      </c>
      <c r="B26" s="14">
        <f>SUM(C26:E26)</f>
        <v>2967051.96</v>
      </c>
      <c r="C26" s="14">
        <v>1103639.48</v>
      </c>
      <c r="D26" s="14">
        <v>1442698.96</v>
      </c>
      <c r="E26" s="14">
        <v>420713.52</v>
      </c>
      <c r="F26" s="30">
        <f>SUM(G26:I26)</f>
        <v>17.399999999999999</v>
      </c>
      <c r="G26" s="30">
        <v>3</v>
      </c>
      <c r="H26" s="30">
        <v>10.3</v>
      </c>
      <c r="I26" s="30">
        <v>4.0999999999999996</v>
      </c>
      <c r="J26" s="14">
        <f t="shared" ref="J26:M28" si="0">SUM(B26/F26/9)</f>
        <v>18946.69195402299</v>
      </c>
      <c r="K26" s="14">
        <f t="shared" si="0"/>
        <v>40875.536296296297</v>
      </c>
      <c r="L26" s="14">
        <f t="shared" si="0"/>
        <v>15563.095577130527</v>
      </c>
      <c r="M26" s="14">
        <f t="shared" si="0"/>
        <v>11401.450406504066</v>
      </c>
    </row>
    <row r="27" spans="1:13" ht="38.25">
      <c r="A27" s="12" t="s">
        <v>70</v>
      </c>
      <c r="B27" s="14">
        <f>SUM(C27:E27)</f>
        <v>2438204.1800000002</v>
      </c>
      <c r="C27" s="14">
        <v>597572.94999999995</v>
      </c>
      <c r="D27" s="14">
        <v>1283229.83</v>
      </c>
      <c r="E27" s="14">
        <v>557401.4</v>
      </c>
      <c r="F27" s="30">
        <f>SUM(G27:I27)</f>
        <v>15</v>
      </c>
      <c r="G27" s="30">
        <v>2</v>
      </c>
      <c r="H27" s="30">
        <v>8</v>
      </c>
      <c r="I27" s="30">
        <v>5</v>
      </c>
      <c r="J27" s="14">
        <f t="shared" si="0"/>
        <v>18060.771703703704</v>
      </c>
      <c r="K27" s="14">
        <f t="shared" si="0"/>
        <v>33198.49722222222</v>
      </c>
      <c r="L27" s="14">
        <f t="shared" si="0"/>
        <v>17822.63652777778</v>
      </c>
      <c r="M27" s="14">
        <f t="shared" si="0"/>
        <v>12386.697777777777</v>
      </c>
    </row>
    <row r="28" spans="1:13" ht="38.25">
      <c r="A28" s="12" t="s">
        <v>71</v>
      </c>
      <c r="B28" s="14">
        <f>SUM(C28:E28)</f>
        <v>1353798.6800000002</v>
      </c>
      <c r="C28" s="14">
        <v>531751.71</v>
      </c>
      <c r="D28" s="14">
        <v>696503.68</v>
      </c>
      <c r="E28" s="14">
        <v>125543.29</v>
      </c>
      <c r="F28" s="30">
        <f>SUM(G28:I28)</f>
        <v>7.4</v>
      </c>
      <c r="G28" s="30">
        <v>2</v>
      </c>
      <c r="H28" s="30">
        <v>3.9</v>
      </c>
      <c r="I28" s="30">
        <v>1.5</v>
      </c>
      <c r="J28" s="14">
        <f t="shared" si="0"/>
        <v>20327.30750750751</v>
      </c>
      <c r="K28" s="14">
        <f t="shared" si="0"/>
        <v>29541.761666666665</v>
      </c>
      <c r="L28" s="14">
        <f t="shared" si="0"/>
        <v>19843.409686609688</v>
      </c>
      <c r="M28" s="14">
        <f t="shared" si="0"/>
        <v>9299.5029629629626</v>
      </c>
    </row>
    <row r="29" spans="1:13">
      <c r="A29" s="12"/>
      <c r="B29" s="14"/>
      <c r="C29" s="14"/>
      <c r="D29" s="14"/>
      <c r="E29" s="14"/>
      <c r="F29" s="30"/>
      <c r="G29" s="30"/>
      <c r="H29" s="30"/>
      <c r="I29" s="30"/>
      <c r="J29" s="14"/>
      <c r="K29" s="14"/>
      <c r="L29" s="14"/>
      <c r="M29" s="14"/>
    </row>
    <row r="30" spans="1:13">
      <c r="A30" s="12"/>
      <c r="B30" s="14"/>
      <c r="C30" s="14"/>
      <c r="D30" s="14"/>
      <c r="E30" s="14"/>
      <c r="F30" s="30"/>
      <c r="G30" s="30"/>
      <c r="H30" s="30"/>
      <c r="I30" s="30"/>
      <c r="J30" s="14"/>
      <c r="K30" s="14"/>
      <c r="L30" s="14"/>
      <c r="M30" s="14"/>
    </row>
    <row r="31" spans="1:13">
      <c r="A31" s="12"/>
      <c r="B31" s="14"/>
      <c r="C31" s="14"/>
      <c r="D31" s="14"/>
      <c r="E31" s="14"/>
      <c r="F31" s="30"/>
      <c r="G31" s="30"/>
      <c r="H31" s="30"/>
      <c r="I31" s="30"/>
      <c r="J31" s="14"/>
      <c r="K31" s="14"/>
      <c r="L31" s="14"/>
      <c r="M31" s="14"/>
    </row>
    <row r="32" spans="1:13">
      <c r="A32" s="12"/>
      <c r="B32" s="14"/>
      <c r="C32" s="14"/>
      <c r="D32" s="14"/>
      <c r="E32" s="14"/>
      <c r="F32" s="30"/>
      <c r="G32" s="30"/>
      <c r="H32" s="30"/>
      <c r="I32" s="30"/>
      <c r="J32" s="14"/>
      <c r="K32" s="14"/>
      <c r="L32" s="14"/>
      <c r="M32" s="14"/>
    </row>
    <row r="33" spans="1:13">
      <c r="A33" s="12"/>
      <c r="B33" s="14"/>
      <c r="C33" s="14"/>
      <c r="D33" s="14"/>
      <c r="E33" s="14"/>
      <c r="F33" s="30"/>
      <c r="G33" s="30"/>
      <c r="H33" s="30"/>
      <c r="I33" s="30"/>
      <c r="J33" s="14"/>
      <c r="K33" s="14"/>
      <c r="L33" s="14"/>
      <c r="M33" s="14"/>
    </row>
    <row r="34" spans="1:13">
      <c r="A34" s="12"/>
      <c r="B34" s="14"/>
      <c r="C34" s="14"/>
      <c r="D34" s="14"/>
      <c r="E34" s="14"/>
      <c r="F34" s="30"/>
      <c r="G34" s="30"/>
      <c r="H34" s="30"/>
      <c r="I34" s="30"/>
      <c r="J34" s="14"/>
      <c r="K34" s="14"/>
      <c r="L34" s="14"/>
      <c r="M34" s="14"/>
    </row>
    <row r="35" spans="1:13">
      <c r="A35" s="12"/>
      <c r="B35" s="14"/>
      <c r="C35" s="14"/>
      <c r="D35" s="14"/>
      <c r="E35" s="14"/>
      <c r="F35" s="30"/>
      <c r="G35" s="30"/>
      <c r="H35" s="30"/>
      <c r="I35" s="30"/>
      <c r="J35" s="14"/>
      <c r="K35" s="14"/>
      <c r="L35" s="14"/>
      <c r="M35" s="14"/>
    </row>
    <row r="36" spans="1:13">
      <c r="A36" s="12"/>
      <c r="B36" s="14"/>
      <c r="C36" s="14"/>
      <c r="D36" s="14"/>
      <c r="E36" s="14"/>
      <c r="F36" s="30"/>
      <c r="G36" s="30"/>
      <c r="H36" s="30"/>
      <c r="I36" s="30"/>
      <c r="J36" s="14"/>
      <c r="K36" s="14"/>
      <c r="L36" s="14"/>
      <c r="M36" s="14"/>
    </row>
    <row r="37" spans="1:13">
      <c r="A37" s="12"/>
      <c r="B37" s="14"/>
      <c r="C37" s="14"/>
      <c r="D37" s="14"/>
      <c r="E37" s="14"/>
      <c r="F37" s="30"/>
      <c r="G37" s="30"/>
      <c r="H37" s="30"/>
      <c r="I37" s="30"/>
      <c r="J37" s="14"/>
      <c r="K37" s="14"/>
      <c r="L37" s="14"/>
      <c r="M37" s="14"/>
    </row>
    <row r="38" spans="1:13" s="15" customFormat="1">
      <c r="A38" s="12"/>
      <c r="B38" s="14"/>
      <c r="C38" s="14"/>
      <c r="D38" s="14"/>
      <c r="E38" s="14"/>
      <c r="F38" s="30"/>
      <c r="G38" s="30"/>
      <c r="H38" s="30"/>
      <c r="I38" s="30"/>
      <c r="J38" s="14"/>
      <c r="K38" s="14"/>
      <c r="L38" s="14"/>
      <c r="M38" s="14"/>
    </row>
    <row r="39" spans="1:13" s="15" customFormat="1">
      <c r="A39" s="12" t="s">
        <v>26</v>
      </c>
      <c r="B39" s="14">
        <f>SUM(B40:B44)</f>
        <v>6759054.8200000003</v>
      </c>
      <c r="C39" s="14">
        <f t="shared" ref="C39:E39" si="1">SUM(C40:C44)</f>
        <v>2232964.1399999997</v>
      </c>
      <c r="D39" s="14">
        <f t="shared" si="1"/>
        <v>3422432.4699999997</v>
      </c>
      <c r="E39" s="14">
        <f t="shared" si="1"/>
        <v>1103658.2100000002</v>
      </c>
      <c r="F39" s="30">
        <f>SUM(G39:I39)</f>
        <v>39.799999999999997</v>
      </c>
      <c r="G39" s="30">
        <f>SUM(G40:G43)</f>
        <v>7</v>
      </c>
      <c r="H39" s="30">
        <f t="shared" ref="H39:I39" si="2">SUM(H40:H43)</f>
        <v>22.2</v>
      </c>
      <c r="I39" s="30">
        <f t="shared" si="2"/>
        <v>10.6</v>
      </c>
      <c r="J39" s="14">
        <f t="shared" ref="J39:M40" si="3">SUM(B39/F39/9)</f>
        <v>18869.499776661087</v>
      </c>
      <c r="K39" s="14">
        <f t="shared" si="3"/>
        <v>35443.875238095236</v>
      </c>
      <c r="L39" s="14">
        <f t="shared" si="3"/>
        <v>17129.291641641641</v>
      </c>
      <c r="M39" s="14">
        <f t="shared" si="3"/>
        <v>11568.744339622644</v>
      </c>
    </row>
    <row r="40" spans="1:13" s="15" customFormat="1">
      <c r="A40" s="11" t="s">
        <v>27</v>
      </c>
      <c r="B40" s="14">
        <f>SUM(C40:E40)</f>
        <v>1463605.6500000001</v>
      </c>
      <c r="C40" s="14"/>
      <c r="D40" s="14">
        <f>645252.49+428974.63+255859.55</f>
        <v>1330086.6700000002</v>
      </c>
      <c r="E40" s="14">
        <f>93917.24+39601.74</f>
        <v>133518.98000000001</v>
      </c>
      <c r="F40" s="30">
        <f>SUM(G40:I40)</f>
        <v>8.8000000000000007</v>
      </c>
      <c r="G40" s="30"/>
      <c r="H40" s="30">
        <f>3.8+2+1.5</f>
        <v>7.3</v>
      </c>
      <c r="I40" s="30">
        <f>1+0.5</f>
        <v>1.5</v>
      </c>
      <c r="J40" s="14">
        <f t="shared" si="3"/>
        <v>18479.869318181816</v>
      </c>
      <c r="K40" s="14"/>
      <c r="L40" s="14">
        <f t="shared" si="3"/>
        <v>20244.850380517506</v>
      </c>
      <c r="M40" s="14">
        <f t="shared" si="3"/>
        <v>9890.2948148148153</v>
      </c>
    </row>
    <row r="41" spans="1:13" s="15" customFormat="1">
      <c r="A41" s="11" t="s">
        <v>28</v>
      </c>
      <c r="B41" s="14"/>
      <c r="C41" s="14"/>
      <c r="D41" s="14"/>
      <c r="E41" s="14"/>
      <c r="F41" s="30"/>
      <c r="G41" s="30"/>
      <c r="H41" s="30"/>
      <c r="I41" s="30"/>
      <c r="J41" s="14"/>
      <c r="K41" s="14"/>
      <c r="L41" s="14"/>
      <c r="M41" s="14"/>
    </row>
    <row r="42" spans="1:13" s="15" customFormat="1" ht="25.5">
      <c r="A42" s="11" t="s">
        <v>29</v>
      </c>
      <c r="B42" s="14"/>
      <c r="C42" s="14"/>
      <c r="D42" s="14"/>
      <c r="E42" s="14"/>
      <c r="F42" s="30"/>
      <c r="G42" s="30"/>
      <c r="H42" s="30"/>
      <c r="I42" s="30"/>
      <c r="J42" s="14"/>
      <c r="K42" s="14"/>
      <c r="L42" s="14"/>
      <c r="M42" s="14"/>
    </row>
    <row r="43" spans="1:13">
      <c r="A43" s="11" t="s">
        <v>30</v>
      </c>
      <c r="B43" s="14">
        <f>SUM(C43:E43)</f>
        <v>5295449.17</v>
      </c>
      <c r="C43" s="14">
        <f>1103639.48+597572.95+531751.71</f>
        <v>2232964.1399999997</v>
      </c>
      <c r="D43" s="14">
        <f>797446.47+854255.2+440644.13</f>
        <v>2092345.7999999998</v>
      </c>
      <c r="E43" s="14">
        <f>326796.28+557401.4+85941.55</f>
        <v>970139.2300000001</v>
      </c>
      <c r="F43" s="30">
        <f>SUM(G43:I43)</f>
        <v>31</v>
      </c>
      <c r="G43" s="30">
        <f>3+2+2</f>
        <v>7</v>
      </c>
      <c r="H43" s="30">
        <f>6.5+6+2.4</f>
        <v>14.9</v>
      </c>
      <c r="I43" s="30">
        <f>3.1+5+1</f>
        <v>9.1</v>
      </c>
      <c r="J43" s="14">
        <f>SUM(B43/F43/9)</f>
        <v>18980.104551971326</v>
      </c>
      <c r="K43" s="14">
        <f>SUM(C43/G43/9)</f>
        <v>35443.875238095236</v>
      </c>
      <c r="L43" s="14">
        <f>SUM(D43/H43/9)</f>
        <v>15602.876957494407</v>
      </c>
      <c r="M43" s="14">
        <f>SUM(E43/I43/9)</f>
        <v>11845.411843711845</v>
      </c>
    </row>
    <row r="44" spans="1:13">
      <c r="A44" s="11" t="s">
        <v>31</v>
      </c>
      <c r="B44" s="14"/>
      <c r="C44" s="14"/>
      <c r="D44" s="14"/>
      <c r="E44" s="14"/>
      <c r="F44" s="11"/>
      <c r="G44" s="11"/>
      <c r="H44" s="11"/>
      <c r="I44" s="11"/>
      <c r="J44" s="14"/>
      <c r="K44" s="14"/>
      <c r="L44" s="14"/>
      <c r="M44" s="14"/>
    </row>
    <row r="45" spans="1:13" ht="10.5" customHeight="1">
      <c r="A45" s="5"/>
    </row>
    <row r="46" spans="1:13" ht="15.75">
      <c r="A46" s="68" t="s">
        <v>32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4.25" customHeight="1">
      <c r="A47" s="7"/>
      <c r="B47" s="29"/>
      <c r="C47" s="29"/>
      <c r="D47" s="29"/>
      <c r="E47" s="29"/>
      <c r="F47" s="29"/>
      <c r="G47" s="29"/>
      <c r="H47" s="29"/>
      <c r="I47" s="29"/>
    </row>
    <row r="48" spans="1:13" ht="18.75">
      <c r="A48" s="94" t="s">
        <v>33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7.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s="21" customFormat="1" ht="33.75" customHeight="1">
      <c r="A50" s="17" t="s">
        <v>34</v>
      </c>
      <c r="B50" s="54" t="s">
        <v>35</v>
      </c>
      <c r="C50" s="63"/>
      <c r="D50" s="63"/>
      <c r="E50" s="63"/>
      <c r="F50" s="63"/>
      <c r="G50" s="63"/>
      <c r="H50" s="63"/>
      <c r="I50" s="54" t="s">
        <v>36</v>
      </c>
      <c r="J50" s="55"/>
      <c r="K50" s="54" t="s">
        <v>37</v>
      </c>
      <c r="L50" s="63"/>
      <c r="M50" s="55"/>
    </row>
    <row r="51" spans="1:13" s="21" customFormat="1" ht="15.75">
      <c r="A51" s="80" t="s">
        <v>38</v>
      </c>
      <c r="B51" s="83" t="s">
        <v>39</v>
      </c>
      <c r="C51" s="84"/>
      <c r="D51" s="85"/>
      <c r="E51" s="64" t="s">
        <v>40</v>
      </c>
      <c r="F51" s="64"/>
      <c r="G51" s="64"/>
      <c r="H51" s="64"/>
      <c r="I51" s="56" t="s">
        <v>41</v>
      </c>
      <c r="J51" s="57"/>
      <c r="K51" s="42">
        <f>SUM(J39/35020*100)</f>
        <v>53.882066752316071</v>
      </c>
      <c r="L51" s="43"/>
      <c r="M51" s="44"/>
    </row>
    <row r="52" spans="1:13" s="21" customFormat="1" ht="15.75">
      <c r="A52" s="81"/>
      <c r="B52" s="86"/>
      <c r="C52" s="87"/>
      <c r="D52" s="88"/>
      <c r="E52" s="45" t="s">
        <v>27</v>
      </c>
      <c r="F52" s="45"/>
      <c r="G52" s="45"/>
      <c r="H52" s="45"/>
      <c r="I52" s="58"/>
      <c r="J52" s="59"/>
      <c r="K52" s="42">
        <f>SUM(J40/35020*100)</f>
        <v>52.769472639011475</v>
      </c>
      <c r="L52" s="43"/>
      <c r="M52" s="44"/>
    </row>
    <row r="53" spans="1:13" s="21" customFormat="1" ht="15.75">
      <c r="A53" s="81"/>
      <c r="B53" s="86"/>
      <c r="C53" s="87"/>
      <c r="D53" s="88"/>
      <c r="E53" s="79" t="s">
        <v>28</v>
      </c>
      <c r="F53" s="79"/>
      <c r="G53" s="79"/>
      <c r="H53" s="79"/>
      <c r="I53" s="58"/>
      <c r="J53" s="59"/>
      <c r="K53" s="42"/>
      <c r="L53" s="43"/>
      <c r="M53" s="44"/>
    </row>
    <row r="54" spans="1:13" s="21" customFormat="1" ht="15.75">
      <c r="A54" s="81"/>
      <c r="B54" s="86"/>
      <c r="C54" s="87"/>
      <c r="D54" s="88"/>
      <c r="E54" s="45" t="s">
        <v>29</v>
      </c>
      <c r="F54" s="45"/>
      <c r="G54" s="45"/>
      <c r="H54" s="45"/>
      <c r="I54" s="58"/>
      <c r="J54" s="59"/>
      <c r="K54" s="42"/>
      <c r="L54" s="43"/>
      <c r="M54" s="44"/>
    </row>
    <row r="55" spans="1:13" s="21" customFormat="1" ht="15.75">
      <c r="A55" s="81"/>
      <c r="B55" s="86"/>
      <c r="C55" s="87"/>
      <c r="D55" s="88"/>
      <c r="E55" s="45" t="s">
        <v>30</v>
      </c>
      <c r="F55" s="45"/>
      <c r="G55" s="45"/>
      <c r="H55" s="45"/>
      <c r="I55" s="58"/>
      <c r="J55" s="59"/>
      <c r="K55" s="42">
        <f>SUM(J43/35020*100)</f>
        <v>54.19789991996381</v>
      </c>
      <c r="L55" s="43"/>
      <c r="M55" s="44"/>
    </row>
    <row r="56" spans="1:13" s="21" customFormat="1" ht="15.75">
      <c r="A56" s="82"/>
      <c r="B56" s="89"/>
      <c r="C56" s="90"/>
      <c r="D56" s="91"/>
      <c r="E56" s="45" t="s">
        <v>31</v>
      </c>
      <c r="F56" s="45"/>
      <c r="G56" s="45"/>
      <c r="H56" s="45"/>
      <c r="I56" s="60"/>
      <c r="J56" s="61"/>
      <c r="K56" s="42"/>
      <c r="L56" s="43"/>
      <c r="M56" s="44"/>
    </row>
    <row r="57" spans="1:13" s="21" customFormat="1" ht="15.75">
      <c r="A57" s="80" t="s">
        <v>42</v>
      </c>
      <c r="B57" s="83" t="s">
        <v>43</v>
      </c>
      <c r="C57" s="84"/>
      <c r="D57" s="85"/>
      <c r="E57" s="41" t="s">
        <v>40</v>
      </c>
      <c r="F57" s="39"/>
      <c r="G57" s="39"/>
      <c r="H57" s="40"/>
      <c r="I57" s="62" t="s">
        <v>41</v>
      </c>
      <c r="J57" s="62"/>
      <c r="K57" s="42">
        <f>SUM(J39/21062*100-100)</f>
        <v>-10.409743724902256</v>
      </c>
      <c r="L57" s="43"/>
      <c r="M57" s="44"/>
    </row>
    <row r="58" spans="1:13" s="21" customFormat="1" ht="15.75">
      <c r="A58" s="81"/>
      <c r="B58" s="86"/>
      <c r="C58" s="87"/>
      <c r="D58" s="88"/>
      <c r="E58" s="46" t="s">
        <v>27</v>
      </c>
      <c r="F58" s="45"/>
      <c r="G58" s="45"/>
      <c r="H58" s="47"/>
      <c r="I58" s="62"/>
      <c r="J58" s="62"/>
      <c r="K58" s="42">
        <f>SUM(J40/21062*100-100)</f>
        <v>-12.259665187627874</v>
      </c>
      <c r="L58" s="43"/>
      <c r="M58" s="44"/>
    </row>
    <row r="59" spans="1:13" s="21" customFormat="1" ht="15.75">
      <c r="A59" s="81"/>
      <c r="B59" s="86"/>
      <c r="C59" s="87"/>
      <c r="D59" s="88"/>
      <c r="E59" s="46" t="s">
        <v>28</v>
      </c>
      <c r="F59" s="45"/>
      <c r="G59" s="45"/>
      <c r="H59" s="47"/>
      <c r="I59" s="62"/>
      <c r="J59" s="62"/>
      <c r="K59" s="42"/>
      <c r="L59" s="43"/>
      <c r="M59" s="44"/>
    </row>
    <row r="60" spans="1:13" s="21" customFormat="1" ht="15.75">
      <c r="A60" s="81"/>
      <c r="B60" s="86"/>
      <c r="C60" s="87"/>
      <c r="D60" s="88"/>
      <c r="E60" s="46" t="s">
        <v>29</v>
      </c>
      <c r="F60" s="45"/>
      <c r="G60" s="45"/>
      <c r="H60" s="47"/>
      <c r="I60" s="62"/>
      <c r="J60" s="62"/>
      <c r="K60" s="42"/>
      <c r="L60" s="43"/>
      <c r="M60" s="44"/>
    </row>
    <row r="61" spans="1:13" s="21" customFormat="1" ht="15.75">
      <c r="A61" s="81"/>
      <c r="B61" s="86"/>
      <c r="C61" s="87"/>
      <c r="D61" s="88"/>
      <c r="E61" s="46" t="s">
        <v>30</v>
      </c>
      <c r="F61" s="45"/>
      <c r="G61" s="45"/>
      <c r="H61" s="47"/>
      <c r="I61" s="62"/>
      <c r="J61" s="62"/>
      <c r="K61" s="42">
        <f>SUM(J43/21062*100-100)</f>
        <v>-9.8846047290317784</v>
      </c>
      <c r="L61" s="43"/>
      <c r="M61" s="44"/>
    </row>
    <row r="62" spans="1:13" s="21" customFormat="1" ht="15.75">
      <c r="A62" s="82"/>
      <c r="B62" s="89"/>
      <c r="C62" s="90"/>
      <c r="D62" s="91"/>
      <c r="E62" s="46" t="s">
        <v>31</v>
      </c>
      <c r="F62" s="45"/>
      <c r="G62" s="45"/>
      <c r="H62" s="47"/>
      <c r="I62" s="62"/>
      <c r="J62" s="62"/>
      <c r="K62" s="42"/>
      <c r="L62" s="43"/>
      <c r="M62" s="44"/>
    </row>
    <row r="63" spans="1:13" s="21" customFormat="1" ht="32.25" customHeight="1">
      <c r="A63" s="51" t="s">
        <v>62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3"/>
    </row>
    <row r="64" spans="1:13" s="21" customFormat="1" ht="15.75">
      <c r="A64" s="34" t="s">
        <v>44</v>
      </c>
      <c r="B64" s="35"/>
      <c r="C64" s="20" t="s">
        <v>45</v>
      </c>
      <c r="D64" s="34" t="s">
        <v>46</v>
      </c>
      <c r="E64" s="35"/>
      <c r="F64" s="34" t="s">
        <v>47</v>
      </c>
      <c r="G64" s="35"/>
      <c r="H64" s="38" t="s">
        <v>48</v>
      </c>
      <c r="I64" s="35"/>
      <c r="J64" s="38" t="s">
        <v>49</v>
      </c>
      <c r="K64" s="35"/>
      <c r="L64" s="34" t="s">
        <v>50</v>
      </c>
      <c r="M64" s="35"/>
    </row>
    <row r="65" spans="1:13" s="21" customFormat="1" ht="15.75">
      <c r="A65" s="34" t="s">
        <v>51</v>
      </c>
      <c r="B65" s="35"/>
      <c r="C65" s="16">
        <v>2</v>
      </c>
      <c r="D65" s="41">
        <v>1</v>
      </c>
      <c r="E65" s="40"/>
      <c r="F65" s="41"/>
      <c r="G65" s="40"/>
      <c r="H65" s="39"/>
      <c r="I65" s="40"/>
      <c r="J65" s="39"/>
      <c r="K65" s="40"/>
      <c r="L65" s="36"/>
      <c r="M65" s="37"/>
    </row>
    <row r="66" spans="1:13" s="21" customFormat="1" ht="15.75">
      <c r="A66" s="41" t="s">
        <v>52</v>
      </c>
      <c r="B66" s="40"/>
      <c r="C66" s="34">
        <v>1.45</v>
      </c>
      <c r="D66" s="38"/>
      <c r="E66" s="35"/>
      <c r="F66" s="22"/>
      <c r="G66" s="22"/>
      <c r="H66" s="22"/>
      <c r="I66" s="22"/>
      <c r="J66" s="22"/>
    </row>
    <row r="67" spans="1:13" s="21" customFormat="1" ht="15.75">
      <c r="A67" s="41" t="s">
        <v>53</v>
      </c>
      <c r="B67" s="40"/>
      <c r="C67" s="34">
        <v>2.16</v>
      </c>
      <c r="D67" s="38"/>
      <c r="E67" s="35"/>
      <c r="F67" s="23"/>
      <c r="G67" s="23"/>
      <c r="H67" s="23"/>
      <c r="I67" s="23"/>
      <c r="J67" s="23"/>
    </row>
    <row r="68" spans="1:13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3" ht="15.75">
      <c r="A69" s="3" t="s">
        <v>54</v>
      </c>
      <c r="E69" s="3" t="s">
        <v>55</v>
      </c>
    </row>
    <row r="70" spans="1:13" ht="18.75">
      <c r="A70" s="3" t="s">
        <v>66</v>
      </c>
      <c r="B70" s="26" t="s">
        <v>68</v>
      </c>
      <c r="C70" s="32" t="s">
        <v>73</v>
      </c>
      <c r="D70" s="32"/>
      <c r="E70" s="3" t="s">
        <v>63</v>
      </c>
      <c r="I70" s="24"/>
      <c r="K70" s="92" t="s">
        <v>72</v>
      </c>
      <c r="L70" s="92"/>
      <c r="M70" s="92"/>
    </row>
    <row r="71" spans="1:13">
      <c r="A71" s="10" t="s">
        <v>67</v>
      </c>
      <c r="B71" s="25" t="s">
        <v>64</v>
      </c>
      <c r="C71" s="33" t="s">
        <v>65</v>
      </c>
      <c r="D71" s="33"/>
      <c r="G71" s="10"/>
      <c r="I71" s="8" t="s">
        <v>64</v>
      </c>
      <c r="J71" s="8"/>
      <c r="K71" s="31" t="s">
        <v>65</v>
      </c>
      <c r="L71" s="31"/>
      <c r="M71" s="31"/>
    </row>
    <row r="72" spans="1:13" ht="8.25" customHeight="1">
      <c r="A72" s="10"/>
    </row>
    <row r="73" spans="1:13" ht="15.75">
      <c r="A73" s="3" t="s">
        <v>77</v>
      </c>
    </row>
    <row r="74" spans="1:13" ht="11.25" customHeight="1"/>
    <row r="75" spans="1:13" ht="15.75">
      <c r="A75" s="3"/>
      <c r="F75" s="97"/>
      <c r="G75" s="98"/>
      <c r="H75" s="98"/>
      <c r="I75" s="99"/>
      <c r="J75" s="97"/>
    </row>
  </sheetData>
  <mergeCells count="86">
    <mergeCell ref="G17:H17"/>
    <mergeCell ref="I17:J17"/>
    <mergeCell ref="K70:M70"/>
    <mergeCell ref="E16:F16"/>
    <mergeCell ref="F64:G64"/>
    <mergeCell ref="F65:G65"/>
    <mergeCell ref="E62:H62"/>
    <mergeCell ref="A19:M19"/>
    <mergeCell ref="A48:M48"/>
    <mergeCell ref="A49:M49"/>
    <mergeCell ref="K50:M50"/>
    <mergeCell ref="K51:M51"/>
    <mergeCell ref="J24:M24"/>
    <mergeCell ref="A24:A25"/>
    <mergeCell ref="A66:B66"/>
    <mergeCell ref="A67:B67"/>
    <mergeCell ref="A64:B64"/>
    <mergeCell ref="A65:B65"/>
    <mergeCell ref="A57:A62"/>
    <mergeCell ref="E61:H61"/>
    <mergeCell ref="B57:D62"/>
    <mergeCell ref="E53:H53"/>
    <mergeCell ref="E54:H54"/>
    <mergeCell ref="E55:H55"/>
    <mergeCell ref="A51:A56"/>
    <mergeCell ref="B51:D56"/>
    <mergeCell ref="A1:M1"/>
    <mergeCell ref="A2:M2"/>
    <mergeCell ref="A4:M4"/>
    <mergeCell ref="A6:M6"/>
    <mergeCell ref="A7:M7"/>
    <mergeCell ref="A14:M14"/>
    <mergeCell ref="A12:M12"/>
    <mergeCell ref="A8:M8"/>
    <mergeCell ref="A46:M46"/>
    <mergeCell ref="A18:M18"/>
    <mergeCell ref="E17:F17"/>
    <mergeCell ref="C17:D17"/>
    <mergeCell ref="A9:M9"/>
    <mergeCell ref="A11:M11"/>
    <mergeCell ref="A10:M10"/>
    <mergeCell ref="K15:M15"/>
    <mergeCell ref="G15:J15"/>
    <mergeCell ref="I16:J16"/>
    <mergeCell ref="G16:H16"/>
    <mergeCell ref="A15:F15"/>
    <mergeCell ref="C16:D16"/>
    <mergeCell ref="B24:E24"/>
    <mergeCell ref="F24:I24"/>
    <mergeCell ref="A63:M63"/>
    <mergeCell ref="I50:J50"/>
    <mergeCell ref="I51:J56"/>
    <mergeCell ref="I57:J62"/>
    <mergeCell ref="B50:H50"/>
    <mergeCell ref="E51:H51"/>
    <mergeCell ref="K53:M53"/>
    <mergeCell ref="K54:M54"/>
    <mergeCell ref="K55:M55"/>
    <mergeCell ref="K56:M56"/>
    <mergeCell ref="K57:M57"/>
    <mergeCell ref="K58:M58"/>
    <mergeCell ref="K52:M52"/>
    <mergeCell ref="E52:H52"/>
    <mergeCell ref="K59:M59"/>
    <mergeCell ref="K60:M60"/>
    <mergeCell ref="K61:M61"/>
    <mergeCell ref="K62:M62"/>
    <mergeCell ref="E56:H56"/>
    <mergeCell ref="E57:H57"/>
    <mergeCell ref="E58:H58"/>
    <mergeCell ref="E59:H59"/>
    <mergeCell ref="E60:H60"/>
    <mergeCell ref="K71:M71"/>
    <mergeCell ref="C70:D70"/>
    <mergeCell ref="C71:D71"/>
    <mergeCell ref="G75:H75"/>
    <mergeCell ref="L64:M64"/>
    <mergeCell ref="L65:M65"/>
    <mergeCell ref="J64:K64"/>
    <mergeCell ref="J65:K65"/>
    <mergeCell ref="D64:E64"/>
    <mergeCell ref="D65:E65"/>
    <mergeCell ref="H64:I64"/>
    <mergeCell ref="H65:I65"/>
    <mergeCell ref="C66:E66"/>
    <mergeCell ref="C67:E67"/>
  </mergeCells>
  <hyperlinks>
    <hyperlink ref="G15" location="_ftn1" display="_ftn1"/>
    <hyperlink ref="A18" location="_ftnref1" display="_ftnref1"/>
    <hyperlink ref="A19" location="_ftnref2" display="_ftnref2"/>
    <hyperlink ref="L16" location="_ftn2" display="_ftn2"/>
  </hyperlink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2015-10-19T09:26:45Z</cp:lastPrinted>
  <dcterms:created xsi:type="dcterms:W3CDTF">2015-10-05T09:57:20Z</dcterms:created>
  <dcterms:modified xsi:type="dcterms:W3CDTF">2015-10-19T09:29:20Z</dcterms:modified>
</cp:coreProperties>
</file>