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9425" windowHeight="9690" activeTab="0"/>
  </bookViews>
  <sheets>
    <sheet name="Прил. 1" sheetId="1" r:id="rId1"/>
    <sheet name="Прил. 2" sheetId="2" r:id="rId2"/>
  </sheets>
  <definedNames/>
  <calcPr fullCalcOnLoad="1"/>
</workbook>
</file>

<file path=xl/sharedStrings.xml><?xml version="1.0" encoding="utf-8"?>
<sst xmlns="http://schemas.openxmlformats.org/spreadsheetml/2006/main" count="102" uniqueCount="59">
  <si>
    <t>Приложение 1 к Пояснительной записке</t>
  </si>
  <si>
    <t xml:space="preserve">Сравнительная таблица </t>
  </si>
  <si>
    <t>Наименование</t>
  </si>
  <si>
    <t>Раздел</t>
  </si>
  <si>
    <t>включено в проект бюджета</t>
  </si>
  <si>
    <t>изменение утвержден-ного бюджета (+, -)</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</si>
  <si>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</si>
  <si>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</si>
  <si>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</si>
  <si>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</si>
  <si>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</si>
  <si>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Социальная политика</t>
  </si>
  <si>
    <t>Физическая культура и спорт</t>
  </si>
  <si>
    <t>Обслуживание государственного и муниципального долга</t>
  </si>
  <si>
    <t>Итого расходов</t>
  </si>
  <si>
    <t>Условно утвержденные расходы</t>
  </si>
  <si>
    <t>% к всего расходов</t>
  </si>
  <si>
    <t>Всего расходов</t>
  </si>
  <si>
    <t>Доходы всего:</t>
  </si>
  <si>
    <t>в том числе:</t>
  </si>
  <si>
    <t>Дефицит</t>
  </si>
  <si>
    <t>(% к собственным доходам)</t>
  </si>
  <si>
    <t>изменение утвержден-ного бюджета (%)</t>
  </si>
  <si>
    <t>0100</t>
  </si>
  <si>
    <t>0300</t>
  </si>
  <si>
    <t>0400</t>
  </si>
  <si>
    <t>0500</t>
  </si>
  <si>
    <t>0800</t>
  </si>
  <si>
    <t>Образование</t>
  </si>
  <si>
    <t>0700</t>
  </si>
  <si>
    <t>налоговые и неналоговые</t>
  </si>
  <si>
    <t xml:space="preserve">включено </t>
  </si>
  <si>
    <t>в проект бюджета</t>
  </si>
  <si>
    <t xml:space="preserve">налоговые и неналоговые </t>
  </si>
  <si>
    <t>Приложение 2 к Пояснительной записке</t>
  </si>
  <si>
    <t>2021 год</t>
  </si>
  <si>
    <t>(%) к 2020 году</t>
  </si>
  <si>
    <t>рост к 2020 году (+,-)</t>
  </si>
  <si>
    <t>(тысяч рублей)</t>
  </si>
  <si>
    <t xml:space="preserve">бюджет с изменением   </t>
  </si>
  <si>
    <t>2022 год</t>
  </si>
  <si>
    <t>рост к 2021 году (+,-)</t>
  </si>
  <si>
    <t>(%) к 2021 году</t>
  </si>
  <si>
    <t>Национальная оборона</t>
  </si>
  <si>
    <t>0200</t>
  </si>
  <si>
    <t>безвозмездные поступления</t>
  </si>
  <si>
    <t>2023 год</t>
  </si>
  <si>
    <t>к проекту бюджета муниципального образования "Приморское городское поселение"  Выборгского района Ленинградской области на 2021 год и на плановый период 2022 и 2023 годов</t>
  </si>
  <si>
    <t>(в сравнении с бюджетом принятым на 2020-2022 годы)</t>
  </si>
  <si>
    <t>2020 год*</t>
  </si>
  <si>
    <t>бюджет с изменением                     (на 01.09.2020 г.)</t>
  </si>
  <si>
    <t>бюджет с измененим      (на 01.09.2020 г.)*</t>
  </si>
  <si>
    <t>бюджет с изменением    (на 01.09.2020 г.)*</t>
  </si>
  <si>
    <t>рост к 2022 году (+,-)</t>
  </si>
  <si>
    <t>(%) к 2022 году</t>
  </si>
  <si>
    <t>к проекту бюджета муниципального образования "Приморское городское поселение" Выборгского района Ленинградской области на 2021 год и на плановый период 2022 и 2023 годов</t>
  </si>
  <si>
    <t>(на 01.09.2020 г.)</t>
  </si>
  <si>
    <t>*) В целях обеспечения сопоставимости основные характеристики бюджета муниципального образования «Приморское городское поселение» Выборгского района Ленинградской области, данные  приведены без учета целевых поступлений из   областного, федерального бюджетов, остатков средств бюджета, образовавшихся на 01.01.2020 года направленных на дополнительные расходы</t>
  </si>
  <si>
    <t>*) В целях обеспечения сопоставимости основные характеристики бюджета муниципального образования «Приморское городское поселение» Выборгского района Ленинградской области, данные на 2020 год приведены без учета целевых поступлений из областного, федерального бюджетов, остатков средств бюджета, образовавшихся на 01.01.2020 года направленных на дополнительные расходы</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</si>
</sst>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6">
    <font>
      <sz val="11"/>
      <color theme="1"/>
      <name val="Calibri"/>
      <family val="2"/>
    </font>
    <font>
      <sz val="11"/>
      <color indexed="8"/>
      <name val="Calibri"/>
      <family val="2"/>
    </font>
    <font>
      <sz val="8"/>
      <name val="Calibri"/>
      <family val="2"/>
    </font>
    <font>
      <sz val="10"/>
      <name val="Times New Roman"/>
      <family val="1"/>
    </font>
    <font>
      <b/>
      <sz val="10"/>
      <name val="Times New Roman"/>
      <family val="1"/>
    </font>
    <font>
      <u val="single"/>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35">
    <xf numFmtId="0" fontId="0" fillId="0" borderId="0" xfId="0" applyFont="1" applyAlignment="1">
      <alignment/>
    </xf>
    <xf numFmtId="0" fontId="3" fillId="0" borderId="10" xfId="0" applyFont="1" applyBorder="1" applyAlignment="1">
      <alignment wrapText="1"/>
    </xf>
    <xf numFmtId="49" fontId="3" fillId="0" borderId="10" xfId="0" applyNumberFormat="1" applyFont="1" applyBorder="1" applyAlignment="1">
      <alignment horizontal="center"/>
    </xf>
    <xf numFmtId="176" fontId="3" fillId="0" borderId="10" xfId="0" applyNumberFormat="1" applyFont="1" applyBorder="1" applyAlignment="1">
      <alignment horizontal="right"/>
    </xf>
    <xf numFmtId="0" fontId="26" fillId="0" borderId="0" xfId="0" applyFont="1" applyAlignment="1">
      <alignment/>
    </xf>
    <xf numFmtId="0" fontId="4" fillId="0" borderId="10" xfId="0" applyFont="1" applyBorder="1" applyAlignment="1">
      <alignment wrapText="1"/>
    </xf>
    <xf numFmtId="0" fontId="4" fillId="0" borderId="10" xfId="0" applyFont="1" applyBorder="1" applyAlignment="1">
      <alignment horizontal="center"/>
    </xf>
    <xf numFmtId="176" fontId="4" fillId="0" borderId="10" xfId="0" applyNumberFormat="1" applyFont="1" applyBorder="1" applyAlignment="1">
      <alignment horizontal="right"/>
    </xf>
    <xf numFmtId="0" fontId="3" fillId="0" borderId="10" xfId="0" applyFont="1" applyBorder="1" applyAlignment="1">
      <alignment horizontal="center"/>
    </xf>
    <xf numFmtId="0" fontId="27" fillId="0" borderId="0" xfId="0" applyFont="1" applyAlignment="1">
      <alignment/>
    </xf>
    <xf numFmtId="0" fontId="3" fillId="0" borderId="10" xfId="0" applyFont="1" applyBorder="1" applyAlignment="1">
      <alignment horizontal="right"/>
    </xf>
    <xf numFmtId="0" fontId="5" fillId="0" borderId="10" xfId="0" applyFont="1" applyBorder="1" applyAlignment="1">
      <alignment horizontal="right"/>
    </xf>
    <xf numFmtId="1" fontId="3" fillId="0" borderId="10" xfId="0" applyNumberFormat="1" applyFont="1" applyBorder="1" applyAlignment="1">
      <alignment horizontal="right"/>
    </xf>
    <xf numFmtId="0" fontId="26" fillId="0" borderId="0" xfId="0" applyFont="1" applyAlignment="1">
      <alignment wrapText="1"/>
    </xf>
    <xf numFmtId="0" fontId="26" fillId="0" borderId="0" xfId="0" applyFont="1" applyAlignment="1">
      <alignment horizontal="right"/>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Border="1" applyAlignment="1">
      <alignment horizontal="right" wrapText="1"/>
    </xf>
    <xf numFmtId="0" fontId="6" fillId="0" borderId="0" xfId="0" applyFont="1" applyBorder="1" applyAlignment="1">
      <alignment horizontal="justify" vertical="top" wrapText="1"/>
    </xf>
    <xf numFmtId="0" fontId="6"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wrapText="1"/>
    </xf>
    <xf numFmtId="0" fontId="7" fillId="0" borderId="0" xfId="0" applyFont="1" applyBorder="1" applyAlignment="1">
      <alignment horizontal="center" wrapText="1"/>
    </xf>
    <xf numFmtId="0" fontId="3" fillId="0" borderId="10" xfId="0" applyFont="1" applyBorder="1" applyAlignment="1">
      <alignment horizontal="center" wrapText="1"/>
    </xf>
    <xf numFmtId="0" fontId="3" fillId="0" borderId="10" xfId="0" applyFont="1" applyBorder="1" applyAlignment="1">
      <alignment horizontal="center"/>
    </xf>
    <xf numFmtId="0" fontId="4" fillId="0" borderId="10" xfId="0"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26" fillId="0" borderId="0" xfId="0" applyFont="1" applyAlignment="1">
      <alignment/>
    </xf>
    <xf numFmtId="0" fontId="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8"/>
  <sheetViews>
    <sheetView tabSelected="1" zoomScalePageLayoutView="0" workbookViewId="0" topLeftCell="A4">
      <selection activeCell="E16" sqref="E15:E16"/>
    </sheetView>
  </sheetViews>
  <sheetFormatPr defaultColWidth="9.140625" defaultRowHeight="15"/>
  <cols>
    <col min="1" max="1" width="35.00390625" style="4" customWidth="1"/>
    <col min="2" max="2" width="6.140625" style="4" customWidth="1"/>
    <col min="3" max="3" width="13.7109375" style="4" customWidth="1"/>
    <col min="4" max="4" width="13.421875" style="4" customWidth="1"/>
    <col min="5" max="5" width="10.57421875" style="4" customWidth="1"/>
    <col min="6" max="6" width="12.00390625" style="4" customWidth="1"/>
    <col min="7" max="7" width="12.28125" style="4" customWidth="1"/>
    <col min="8" max="8" width="14.00390625" style="4" customWidth="1"/>
    <col min="9" max="9" width="10.28125" style="4" customWidth="1"/>
    <col min="10" max="10" width="12.8515625" style="4" customWidth="1"/>
    <col min="11" max="11" width="11.28125" style="4" customWidth="1"/>
    <col min="12" max="12" width="9.8515625" style="4" customWidth="1"/>
    <col min="13" max="16384" width="9.140625" style="4" customWidth="1"/>
  </cols>
  <sheetData>
    <row r="1" spans="1:12" ht="18.75">
      <c r="A1" s="13"/>
      <c r="H1" s="21" t="s">
        <v>0</v>
      </c>
      <c r="I1" s="21"/>
      <c r="J1" s="21"/>
      <c r="K1" s="21"/>
      <c r="L1" s="21"/>
    </row>
    <row r="2" spans="1:12" ht="18.75">
      <c r="A2" s="22" t="s">
        <v>1</v>
      </c>
      <c r="B2" s="22"/>
      <c r="C2" s="22"/>
      <c r="D2" s="22"/>
      <c r="E2" s="22"/>
      <c r="F2" s="22"/>
      <c r="G2" s="22"/>
      <c r="H2" s="22"/>
      <c r="I2" s="22"/>
      <c r="J2" s="22"/>
      <c r="K2" s="22"/>
      <c r="L2" s="22"/>
    </row>
    <row r="3" spans="1:12" ht="37.5" customHeight="1">
      <c r="A3" s="23" t="s">
        <v>47</v>
      </c>
      <c r="B3" s="23"/>
      <c r="C3" s="23"/>
      <c r="D3" s="23"/>
      <c r="E3" s="23"/>
      <c r="F3" s="23"/>
      <c r="G3" s="23"/>
      <c r="H3" s="23"/>
      <c r="I3" s="23"/>
      <c r="J3" s="23"/>
      <c r="K3" s="23"/>
      <c r="L3" s="23"/>
    </row>
    <row r="4" spans="1:12" ht="18.75">
      <c r="A4" s="24" t="s">
        <v>48</v>
      </c>
      <c r="B4" s="24"/>
      <c r="C4" s="24"/>
      <c r="D4" s="24"/>
      <c r="E4" s="24"/>
      <c r="F4" s="24"/>
      <c r="G4" s="24"/>
      <c r="H4" s="24"/>
      <c r="I4" s="24"/>
      <c r="J4" s="24"/>
      <c r="K4" s="24"/>
      <c r="L4" s="24"/>
    </row>
    <row r="5" spans="1:12" s="14" customFormat="1" ht="18.75">
      <c r="A5" s="19" t="s">
        <v>38</v>
      </c>
      <c r="B5" s="19"/>
      <c r="C5" s="19"/>
      <c r="D5" s="19"/>
      <c r="E5" s="19"/>
      <c r="F5" s="19"/>
      <c r="G5" s="19"/>
      <c r="H5" s="19"/>
      <c r="I5" s="19"/>
      <c r="J5" s="19"/>
      <c r="K5" s="19"/>
      <c r="L5" s="19"/>
    </row>
    <row r="6" spans="1:12" ht="15">
      <c r="A6" s="25" t="s">
        <v>2</v>
      </c>
      <c r="B6" s="26" t="s">
        <v>3</v>
      </c>
      <c r="C6" s="6" t="s">
        <v>49</v>
      </c>
      <c r="D6" s="27" t="s">
        <v>35</v>
      </c>
      <c r="E6" s="27"/>
      <c r="F6" s="27"/>
      <c r="G6" s="27"/>
      <c r="H6" s="27" t="s">
        <v>40</v>
      </c>
      <c r="I6" s="27"/>
      <c r="J6" s="27"/>
      <c r="K6" s="27"/>
      <c r="L6" s="6" t="s">
        <v>46</v>
      </c>
    </row>
    <row r="7" spans="1:12" ht="51">
      <c r="A7" s="25"/>
      <c r="B7" s="26"/>
      <c r="C7" s="15" t="s">
        <v>50</v>
      </c>
      <c r="D7" s="15" t="s">
        <v>51</v>
      </c>
      <c r="E7" s="15" t="s">
        <v>4</v>
      </c>
      <c r="F7" s="15" t="s">
        <v>5</v>
      </c>
      <c r="G7" s="15" t="s">
        <v>22</v>
      </c>
      <c r="H7" s="15" t="s">
        <v>52</v>
      </c>
      <c r="I7" s="15" t="s">
        <v>4</v>
      </c>
      <c r="J7" s="15" t="s">
        <v>5</v>
      </c>
      <c r="K7" s="15" t="s">
        <v>22</v>
      </c>
      <c r="L7" s="15" t="s">
        <v>4</v>
      </c>
    </row>
    <row r="8" spans="1:12" ht="15">
      <c r="A8" s="1" t="s">
        <v>6</v>
      </c>
      <c r="B8" s="2" t="s">
        <v>23</v>
      </c>
      <c r="C8" s="3">
        <f>26575.1+311+1271.1+4816.5+1732.4</f>
        <v>34706.1</v>
      </c>
      <c r="D8" s="3">
        <v>34908.8</v>
      </c>
      <c r="E8" s="3">
        <v>33912.6</v>
      </c>
      <c r="F8" s="3">
        <f>SUM(E8-D8)</f>
        <v>-996.2000000000044</v>
      </c>
      <c r="G8" s="3">
        <f>SUM(E8/D8*100)</f>
        <v>97.14627830231917</v>
      </c>
      <c r="H8" s="3">
        <v>35391.9</v>
      </c>
      <c r="I8" s="3">
        <v>33487.7</v>
      </c>
      <c r="J8" s="3">
        <f>SUM(I8-H8)</f>
        <v>-1904.2000000000044</v>
      </c>
      <c r="K8" s="3">
        <f>SUM(I8/H8*100)</f>
        <v>94.61967286299972</v>
      </c>
      <c r="L8" s="3">
        <v>33675.3</v>
      </c>
    </row>
    <row r="9" spans="1:12" ht="15" hidden="1">
      <c r="A9" s="1" t="s">
        <v>43</v>
      </c>
      <c r="B9" s="2" t="s">
        <v>44</v>
      </c>
      <c r="C9" s="3">
        <v>0</v>
      </c>
      <c r="D9" s="3"/>
      <c r="E9" s="3">
        <v>0</v>
      </c>
      <c r="F9" s="3">
        <f>SUM(E9-D9)</f>
        <v>0</v>
      </c>
      <c r="G9" s="3" t="e">
        <f>SUM(E9/D9*100)</f>
        <v>#DIV/0!</v>
      </c>
      <c r="H9" s="3"/>
      <c r="I9" s="3">
        <v>0</v>
      </c>
      <c r="J9" s="3">
        <f>SUM(I9-H9)</f>
        <v>0</v>
      </c>
      <c r="K9" s="3" t="e">
        <f>SUM(I9/H9*100)</f>
        <v>#DIV/0!</v>
      </c>
      <c r="L9" s="3">
        <v>0</v>
      </c>
    </row>
    <row r="10" spans="1:12" ht="26.25">
      <c r="A10" s="1" t="s">
        <v>7</v>
      </c>
      <c r="B10" s="2" t="s">
        <v>24</v>
      </c>
      <c r="C10" s="3">
        <f>758.1+657</f>
        <v>1415.1</v>
      </c>
      <c r="D10" s="3">
        <f>873.8+645</f>
        <v>1518.8</v>
      </c>
      <c r="E10" s="3">
        <v>735</v>
      </c>
      <c r="F10" s="3">
        <f aca="true" t="shared" si="0" ref="F10:F26">SUM(E10-D10)</f>
        <v>-783.8</v>
      </c>
      <c r="G10" s="3">
        <f aca="true" t="shared" si="1" ref="G10:G26">SUM(E10/D10*100)</f>
        <v>48.393468527785096</v>
      </c>
      <c r="H10" s="3">
        <f>586.2+345</f>
        <v>931.2</v>
      </c>
      <c r="I10" s="3">
        <v>797</v>
      </c>
      <c r="J10" s="3">
        <f aca="true" t="shared" si="2" ref="J10:J26">SUM(I10-H10)</f>
        <v>-134.20000000000005</v>
      </c>
      <c r="K10" s="3">
        <f aca="true" t="shared" si="3" ref="K10:K26">SUM(I10/H10*100)</f>
        <v>85.58848797250859</v>
      </c>
      <c r="L10" s="3">
        <v>797</v>
      </c>
    </row>
    <row r="11" spans="1:12" ht="15">
      <c r="A11" s="1" t="s">
        <v>8</v>
      </c>
      <c r="B11" s="2" t="s">
        <v>25</v>
      </c>
      <c r="C11" s="3">
        <f>260+2750+11206+90</f>
        <v>14306</v>
      </c>
      <c r="D11" s="3">
        <v>14681.8</v>
      </c>
      <c r="E11" s="3">
        <v>11529.8</v>
      </c>
      <c r="F11" s="3">
        <f t="shared" si="0"/>
        <v>-3152</v>
      </c>
      <c r="G11" s="3">
        <f t="shared" si="1"/>
        <v>78.53124276314894</v>
      </c>
      <c r="H11" s="3">
        <v>16278.8</v>
      </c>
      <c r="I11" s="3">
        <v>16845.5</v>
      </c>
      <c r="J11" s="3">
        <f t="shared" si="2"/>
        <v>566.7000000000007</v>
      </c>
      <c r="K11" s="3">
        <f t="shared" si="3"/>
        <v>103.48121483156008</v>
      </c>
      <c r="L11" s="3">
        <v>18785.2</v>
      </c>
    </row>
    <row r="12" spans="1:12" ht="15">
      <c r="A12" s="1" t="s">
        <v>9</v>
      </c>
      <c r="B12" s="2" t="s">
        <v>26</v>
      </c>
      <c r="C12" s="3">
        <f>4740.4+2513.8+21037.8</f>
        <v>28292</v>
      </c>
      <c r="D12" s="3">
        <v>29474.6</v>
      </c>
      <c r="E12" s="3">
        <v>22276.1</v>
      </c>
      <c r="F12" s="3">
        <f t="shared" si="0"/>
        <v>-7198.5</v>
      </c>
      <c r="G12" s="3">
        <f t="shared" si="1"/>
        <v>75.57727670604521</v>
      </c>
      <c r="H12" s="3">
        <v>34079</v>
      </c>
      <c r="I12" s="3">
        <f>31027.9-10</f>
        <v>31017.9</v>
      </c>
      <c r="J12" s="3">
        <f t="shared" si="2"/>
        <v>-3061.0999999999985</v>
      </c>
      <c r="K12" s="3">
        <f t="shared" si="3"/>
        <v>91.01763549399924</v>
      </c>
      <c r="L12" s="3">
        <f>30539.6-10</f>
        <v>30529.6</v>
      </c>
    </row>
    <row r="13" spans="1:12" ht="15">
      <c r="A13" s="1" t="s">
        <v>28</v>
      </c>
      <c r="B13" s="2" t="s">
        <v>29</v>
      </c>
      <c r="C13" s="3">
        <v>784</v>
      </c>
      <c r="D13" s="3">
        <v>797</v>
      </c>
      <c r="E13" s="3">
        <v>320.4</v>
      </c>
      <c r="F13" s="3">
        <f t="shared" si="0"/>
        <v>-476.6</v>
      </c>
      <c r="G13" s="3">
        <f t="shared" si="1"/>
        <v>40.200752823086574</v>
      </c>
      <c r="H13" s="3">
        <v>797</v>
      </c>
      <c r="I13" s="3">
        <v>320.4</v>
      </c>
      <c r="J13" s="3">
        <f t="shared" si="2"/>
        <v>-476.6</v>
      </c>
      <c r="K13" s="3">
        <f t="shared" si="3"/>
        <v>40.200752823086574</v>
      </c>
      <c r="L13" s="3">
        <v>320.4</v>
      </c>
    </row>
    <row r="14" spans="1:12" ht="15">
      <c r="A14" s="1" t="s">
        <v>10</v>
      </c>
      <c r="B14" s="2" t="s">
        <v>27</v>
      </c>
      <c r="C14" s="3">
        <v>35552</v>
      </c>
      <c r="D14" s="3">
        <v>35545.4</v>
      </c>
      <c r="E14" s="3">
        <v>36259.9</v>
      </c>
      <c r="F14" s="3">
        <f t="shared" si="0"/>
        <v>714.5</v>
      </c>
      <c r="G14" s="3">
        <f t="shared" si="1"/>
        <v>102.01010538635099</v>
      </c>
      <c r="H14" s="3">
        <v>30743.5</v>
      </c>
      <c r="I14" s="3">
        <v>31908.8</v>
      </c>
      <c r="J14" s="3">
        <f t="shared" si="2"/>
        <v>1165.2999999999993</v>
      </c>
      <c r="K14" s="3">
        <f t="shared" si="3"/>
        <v>103.79039471758259</v>
      </c>
      <c r="L14" s="3">
        <v>32176.6</v>
      </c>
    </row>
    <row r="15" spans="1:12" ht="15">
      <c r="A15" s="1" t="s">
        <v>11</v>
      </c>
      <c r="B15" s="8">
        <v>1000</v>
      </c>
      <c r="C15" s="3">
        <v>1738.1</v>
      </c>
      <c r="D15" s="3">
        <v>1738.1</v>
      </c>
      <c r="E15" s="3">
        <v>2265.5</v>
      </c>
      <c r="F15" s="3">
        <f t="shared" si="0"/>
        <v>527.4000000000001</v>
      </c>
      <c r="G15" s="3">
        <f t="shared" si="1"/>
        <v>130.34347851101776</v>
      </c>
      <c r="H15" s="3">
        <v>1738.1</v>
      </c>
      <c r="I15" s="3">
        <v>2265.5</v>
      </c>
      <c r="J15" s="3">
        <f t="shared" si="2"/>
        <v>527.4000000000001</v>
      </c>
      <c r="K15" s="3">
        <f t="shared" si="3"/>
        <v>130.34347851101776</v>
      </c>
      <c r="L15" s="3">
        <v>2265.5</v>
      </c>
    </row>
    <row r="16" spans="1:12" ht="15">
      <c r="A16" s="1" t="s">
        <v>12</v>
      </c>
      <c r="B16" s="8">
        <v>1100</v>
      </c>
      <c r="C16" s="3">
        <v>10813</v>
      </c>
      <c r="D16" s="3">
        <v>10817</v>
      </c>
      <c r="E16" s="3">
        <v>20042.6</v>
      </c>
      <c r="F16" s="3">
        <f t="shared" si="0"/>
        <v>9225.599999999999</v>
      </c>
      <c r="G16" s="3">
        <f t="shared" si="1"/>
        <v>185.28797263566608</v>
      </c>
      <c r="H16" s="3">
        <v>10925.2</v>
      </c>
      <c r="I16" s="3">
        <v>11775.2</v>
      </c>
      <c r="J16" s="3">
        <f t="shared" si="2"/>
        <v>850</v>
      </c>
      <c r="K16" s="3">
        <f t="shared" si="3"/>
        <v>107.780177937246</v>
      </c>
      <c r="L16" s="3">
        <v>11034.5</v>
      </c>
    </row>
    <row r="17" spans="1:12" ht="26.25">
      <c r="A17" s="1" t="s">
        <v>13</v>
      </c>
      <c r="B17" s="8">
        <v>1300</v>
      </c>
      <c r="C17" s="3">
        <v>100</v>
      </c>
      <c r="D17" s="3">
        <v>100</v>
      </c>
      <c r="E17" s="3">
        <v>10</v>
      </c>
      <c r="F17" s="3">
        <f t="shared" si="0"/>
        <v>-90</v>
      </c>
      <c r="G17" s="3">
        <f t="shared" si="1"/>
        <v>10</v>
      </c>
      <c r="H17" s="3">
        <v>100</v>
      </c>
      <c r="I17" s="3">
        <v>10</v>
      </c>
      <c r="J17" s="3">
        <f t="shared" si="2"/>
        <v>-90</v>
      </c>
      <c r="K17" s="3">
        <f t="shared" si="3"/>
        <v>10</v>
      </c>
      <c r="L17" s="3">
        <v>10</v>
      </c>
    </row>
    <row r="18" spans="1:12" ht="15">
      <c r="A18" s="5" t="s">
        <v>14</v>
      </c>
      <c r="B18" s="6"/>
      <c r="C18" s="7">
        <f>SUM(C8:C17)</f>
        <v>127706.3</v>
      </c>
      <c r="D18" s="7">
        <f>SUM(D8:D17)</f>
        <v>129581.5</v>
      </c>
      <c r="E18" s="7">
        <f>SUM(E8:E17)</f>
        <v>127351.9</v>
      </c>
      <c r="F18" s="7">
        <f t="shared" si="0"/>
        <v>-2229.600000000006</v>
      </c>
      <c r="G18" s="7">
        <f t="shared" si="1"/>
        <v>98.2793840170086</v>
      </c>
      <c r="H18" s="7">
        <f>SUM(H8:H17)</f>
        <v>130984.7</v>
      </c>
      <c r="I18" s="7">
        <f>SUM(I8:I17)</f>
        <v>128428</v>
      </c>
      <c r="J18" s="7">
        <f t="shared" si="2"/>
        <v>-2556.699999999997</v>
      </c>
      <c r="K18" s="7">
        <f t="shared" si="3"/>
        <v>98.0480926398274</v>
      </c>
      <c r="L18" s="7">
        <f>SUM(L8:L17)</f>
        <v>129594.1</v>
      </c>
    </row>
    <row r="19" spans="1:12" ht="15">
      <c r="A19" s="1" t="s">
        <v>15</v>
      </c>
      <c r="B19" s="8"/>
      <c r="C19" s="3"/>
      <c r="D19" s="3">
        <v>3322.7</v>
      </c>
      <c r="E19" s="3"/>
      <c r="F19" s="3">
        <f t="shared" si="0"/>
        <v>-3322.7</v>
      </c>
      <c r="G19" s="3"/>
      <c r="H19" s="3">
        <v>6894</v>
      </c>
      <c r="I19" s="3">
        <v>3293.1</v>
      </c>
      <c r="J19" s="3">
        <f t="shared" si="2"/>
        <v>-3600.9</v>
      </c>
      <c r="K19" s="3">
        <f t="shared" si="3"/>
        <v>47.76762402088773</v>
      </c>
      <c r="L19" s="3">
        <v>6820.8</v>
      </c>
    </row>
    <row r="20" spans="1:12" ht="15">
      <c r="A20" s="1" t="s">
        <v>16</v>
      </c>
      <c r="B20" s="8"/>
      <c r="C20" s="3"/>
      <c r="D20" s="3">
        <v>2.5</v>
      </c>
      <c r="E20" s="3"/>
      <c r="F20" s="3"/>
      <c r="G20" s="3"/>
      <c r="H20" s="3">
        <v>5</v>
      </c>
      <c r="I20" s="3">
        <v>2.5</v>
      </c>
      <c r="J20" s="3"/>
      <c r="K20" s="3"/>
      <c r="L20" s="3">
        <v>5</v>
      </c>
    </row>
    <row r="21" spans="1:12" ht="15">
      <c r="A21" s="5" t="s">
        <v>17</v>
      </c>
      <c r="B21" s="6"/>
      <c r="C21" s="7">
        <f>SUM(C18:C19)</f>
        <v>127706.3</v>
      </c>
      <c r="D21" s="7">
        <f>SUM(D18:D19)</f>
        <v>132904.2</v>
      </c>
      <c r="E21" s="7">
        <f>SUM(E18:E19)</f>
        <v>127351.9</v>
      </c>
      <c r="F21" s="7">
        <f t="shared" si="0"/>
        <v>-5552.3000000000175</v>
      </c>
      <c r="G21" s="7">
        <f t="shared" si="1"/>
        <v>95.82232916642212</v>
      </c>
      <c r="H21" s="7">
        <f>SUM(H18:H19)</f>
        <v>137878.7</v>
      </c>
      <c r="I21" s="7">
        <f>SUM(I18:I19)</f>
        <v>131721.1</v>
      </c>
      <c r="J21" s="7">
        <f t="shared" si="2"/>
        <v>-6157.600000000006</v>
      </c>
      <c r="K21" s="7">
        <f t="shared" si="3"/>
        <v>95.53404550521581</v>
      </c>
      <c r="L21" s="7">
        <f>SUM(L18:L19)</f>
        <v>136414.9</v>
      </c>
    </row>
    <row r="22" spans="1:12" ht="15">
      <c r="A22" s="5" t="s">
        <v>18</v>
      </c>
      <c r="B22" s="6"/>
      <c r="C22" s="7">
        <f>SUM(C24:C25)</f>
        <v>116150.7</v>
      </c>
      <c r="D22" s="7">
        <f aca="true" t="shared" si="4" ref="D22:I22">SUM(D24:D25)</f>
        <v>120822</v>
      </c>
      <c r="E22" s="7">
        <f t="shared" si="4"/>
        <v>127351.9</v>
      </c>
      <c r="F22" s="7">
        <f t="shared" si="4"/>
        <v>6529.899999999994</v>
      </c>
      <c r="G22" s="7">
        <f t="shared" si="1"/>
        <v>105.40456208306435</v>
      </c>
      <c r="H22" s="7">
        <f t="shared" si="4"/>
        <v>125344.3</v>
      </c>
      <c r="I22" s="7">
        <f t="shared" si="4"/>
        <v>131721.1</v>
      </c>
      <c r="J22" s="7">
        <f t="shared" si="2"/>
        <v>6376.800000000003</v>
      </c>
      <c r="K22" s="7">
        <f t="shared" si="3"/>
        <v>105.08742719054635</v>
      </c>
      <c r="L22" s="7">
        <f>SUM(L24:L25)</f>
        <v>136414.9</v>
      </c>
    </row>
    <row r="23" spans="1:12" ht="15">
      <c r="A23" s="1" t="s">
        <v>19</v>
      </c>
      <c r="B23" s="8"/>
      <c r="C23" s="3"/>
      <c r="D23" s="3"/>
      <c r="E23" s="3"/>
      <c r="F23" s="3"/>
      <c r="G23" s="3"/>
      <c r="H23" s="3"/>
      <c r="I23" s="3"/>
      <c r="J23" s="3"/>
      <c r="K23" s="3"/>
      <c r="L23" s="3"/>
    </row>
    <row r="24" spans="1:12" ht="15">
      <c r="A24" s="1" t="s">
        <v>30</v>
      </c>
      <c r="B24" s="8"/>
      <c r="C24" s="3">
        <v>115556.7</v>
      </c>
      <c r="D24" s="3">
        <v>120822</v>
      </c>
      <c r="E24" s="3">
        <v>120267.4</v>
      </c>
      <c r="F24" s="3">
        <f t="shared" si="0"/>
        <v>-554.6000000000058</v>
      </c>
      <c r="G24" s="3">
        <f t="shared" si="1"/>
        <v>99.54097763652314</v>
      </c>
      <c r="H24" s="3">
        <v>125344.3</v>
      </c>
      <c r="I24" s="3">
        <v>124464.1</v>
      </c>
      <c r="J24" s="3">
        <f>SUM(I24-H24)</f>
        <v>-880.1999999999971</v>
      </c>
      <c r="K24" s="3">
        <f t="shared" si="3"/>
        <v>99.29777421071401</v>
      </c>
      <c r="L24" s="3">
        <v>128931.6</v>
      </c>
    </row>
    <row r="25" spans="1:12" ht="15">
      <c r="A25" s="1" t="s">
        <v>45</v>
      </c>
      <c r="B25" s="8"/>
      <c r="C25" s="3">
        <v>594</v>
      </c>
      <c r="D25" s="3">
        <v>0</v>
      </c>
      <c r="E25" s="3">
        <v>7084.5</v>
      </c>
      <c r="F25" s="3">
        <f t="shared" si="0"/>
        <v>7084.5</v>
      </c>
      <c r="G25" s="3"/>
      <c r="H25" s="3">
        <v>0</v>
      </c>
      <c r="I25" s="3">
        <v>7257</v>
      </c>
      <c r="J25" s="3">
        <f>SUM(I25-H25)</f>
        <v>7257</v>
      </c>
      <c r="K25" s="3"/>
      <c r="L25" s="3">
        <v>7483.3</v>
      </c>
    </row>
    <row r="26" spans="1:12" ht="15">
      <c r="A26" s="5" t="s">
        <v>20</v>
      </c>
      <c r="B26" s="6"/>
      <c r="C26" s="7">
        <f>SUM(C21-C22)</f>
        <v>11555.600000000006</v>
      </c>
      <c r="D26" s="7">
        <f>SUM(D21-D22)</f>
        <v>12082.200000000012</v>
      </c>
      <c r="E26" s="7">
        <f>SUM(E21-E22)</f>
        <v>0</v>
      </c>
      <c r="F26" s="7">
        <f t="shared" si="0"/>
        <v>-12082.200000000012</v>
      </c>
      <c r="G26" s="7">
        <f t="shared" si="1"/>
        <v>0</v>
      </c>
      <c r="H26" s="7">
        <f>SUM(H21-H22)</f>
        <v>12534.400000000009</v>
      </c>
      <c r="I26" s="7">
        <f>SUM(I21-I22)</f>
        <v>0</v>
      </c>
      <c r="J26" s="7">
        <f t="shared" si="2"/>
        <v>-12534.400000000009</v>
      </c>
      <c r="K26" s="7">
        <f t="shared" si="3"/>
        <v>0</v>
      </c>
      <c r="L26" s="7">
        <f>SUM(L21-L22)</f>
        <v>0</v>
      </c>
    </row>
    <row r="27" spans="1:12" ht="15">
      <c r="A27" s="1" t="s">
        <v>21</v>
      </c>
      <c r="B27" s="8"/>
      <c r="C27" s="12">
        <f>SUM(C26/C24*100)</f>
        <v>9.999939423676867</v>
      </c>
      <c r="D27" s="12">
        <f>SUM(D26/D24*100)</f>
        <v>10.00000000000001</v>
      </c>
      <c r="E27" s="10">
        <v>0</v>
      </c>
      <c r="F27" s="10"/>
      <c r="G27" s="10"/>
      <c r="H27" s="12">
        <f>SUM(H26/H24*100)</f>
        <v>9.999976065924026</v>
      </c>
      <c r="I27" s="10">
        <v>0</v>
      </c>
      <c r="J27" s="10"/>
      <c r="K27" s="10"/>
      <c r="L27" s="10">
        <v>0</v>
      </c>
    </row>
    <row r="28" spans="1:12" ht="78" customHeight="1">
      <c r="A28" s="20" t="s">
        <v>57</v>
      </c>
      <c r="B28" s="20"/>
      <c r="C28" s="20"/>
      <c r="D28" s="20"/>
      <c r="E28" s="20"/>
      <c r="F28" s="20"/>
      <c r="G28" s="20"/>
      <c r="H28" s="20"/>
      <c r="I28" s="20"/>
      <c r="J28" s="20"/>
      <c r="K28" s="20"/>
      <c r="L28" s="20"/>
    </row>
  </sheetData>
  <sheetProtection/>
  <mergeCells count="10">
    <mergeCell ref="A5:L5"/>
    <mergeCell ref="A28:L28"/>
    <mergeCell ref="H1:L1"/>
    <mergeCell ref="A2:L2"/>
    <mergeCell ref="A3:L3"/>
    <mergeCell ref="A4:L4"/>
    <mergeCell ref="A6:A7"/>
    <mergeCell ref="B6:B7"/>
    <mergeCell ref="D6:G6"/>
    <mergeCell ref="H6:K6"/>
  </mergeCells>
  <printOptions/>
  <pageMargins left="0.6692913385826772" right="0.5905511811023623"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9">
      <selection activeCell="I23" sqref="I23"/>
    </sheetView>
  </sheetViews>
  <sheetFormatPr defaultColWidth="9.140625" defaultRowHeight="15"/>
  <cols>
    <col min="1" max="1" width="33.57421875" style="4" customWidth="1"/>
    <col min="2" max="2" width="7.140625" style="4" customWidth="1"/>
    <col min="3" max="3" width="15.00390625" style="4" customWidth="1"/>
    <col min="4" max="4" width="15.140625" style="4" customWidth="1"/>
    <col min="5" max="5" width="9.140625" style="4" customWidth="1"/>
    <col min="6" max="6" width="10.8515625" style="4" customWidth="1"/>
    <col min="7" max="7" width="14.8515625" style="4" customWidth="1"/>
    <col min="8" max="8" width="11.28125" style="4" customWidth="1"/>
    <col min="9" max="9" width="10.57421875" style="4" customWidth="1"/>
    <col min="10" max="10" width="15.421875" style="4" customWidth="1"/>
    <col min="11" max="11" width="10.28125" style="4" customWidth="1"/>
    <col min="12" max="16384" width="9.140625" style="4" customWidth="1"/>
  </cols>
  <sheetData>
    <row r="1" spans="1:12" ht="18.75">
      <c r="A1" s="13"/>
      <c r="H1" s="21" t="s">
        <v>34</v>
      </c>
      <c r="I1" s="21"/>
      <c r="J1" s="21"/>
      <c r="K1" s="21"/>
      <c r="L1" s="21"/>
    </row>
    <row r="2" spans="1:12" ht="18.75">
      <c r="A2" s="13"/>
      <c r="F2" s="33"/>
      <c r="G2" s="33"/>
      <c r="I2" s="34"/>
      <c r="J2" s="34"/>
      <c r="K2" s="34"/>
      <c r="L2" s="34"/>
    </row>
    <row r="3" spans="1:12" ht="18.75">
      <c r="A3" s="22" t="s">
        <v>1</v>
      </c>
      <c r="B3" s="22"/>
      <c r="C3" s="22"/>
      <c r="D3" s="22"/>
      <c r="E3" s="22"/>
      <c r="F3" s="22"/>
      <c r="G3" s="22"/>
      <c r="H3" s="22"/>
      <c r="I3" s="22"/>
      <c r="J3" s="22"/>
      <c r="K3" s="22"/>
      <c r="L3" s="22"/>
    </row>
    <row r="4" spans="1:12" ht="37.5" customHeight="1">
      <c r="A4" s="23" t="s">
        <v>55</v>
      </c>
      <c r="B4" s="23"/>
      <c r="C4" s="23"/>
      <c r="D4" s="23"/>
      <c r="E4" s="23"/>
      <c r="F4" s="23"/>
      <c r="G4" s="23"/>
      <c r="H4" s="23"/>
      <c r="I4" s="23"/>
      <c r="J4" s="23"/>
      <c r="K4" s="23"/>
      <c r="L4" s="23"/>
    </row>
    <row r="5" spans="1:12" ht="18.75">
      <c r="A5" s="24" t="s">
        <v>48</v>
      </c>
      <c r="B5" s="24"/>
      <c r="C5" s="24"/>
      <c r="D5" s="24"/>
      <c r="E5" s="24"/>
      <c r="F5" s="24"/>
      <c r="G5" s="24"/>
      <c r="H5" s="24"/>
      <c r="I5" s="24"/>
      <c r="J5" s="24"/>
      <c r="K5" s="24"/>
      <c r="L5" s="24"/>
    </row>
    <row r="6" spans="1:12" s="14" customFormat="1" ht="18.75">
      <c r="A6" s="19" t="s">
        <v>38</v>
      </c>
      <c r="B6" s="19"/>
      <c r="C6" s="19"/>
      <c r="D6" s="19"/>
      <c r="E6" s="19"/>
      <c r="F6" s="19"/>
      <c r="G6" s="19"/>
      <c r="H6" s="19"/>
      <c r="I6" s="19"/>
      <c r="J6" s="19"/>
      <c r="K6" s="19"/>
      <c r="L6" s="19"/>
    </row>
    <row r="7" spans="1:12" ht="15">
      <c r="A7" s="28" t="s">
        <v>2</v>
      </c>
      <c r="B7" s="29" t="s">
        <v>3</v>
      </c>
      <c r="C7" s="16" t="s">
        <v>49</v>
      </c>
      <c r="D7" s="31" t="s">
        <v>35</v>
      </c>
      <c r="E7" s="31"/>
      <c r="F7" s="31"/>
      <c r="G7" s="32" t="s">
        <v>40</v>
      </c>
      <c r="H7" s="32"/>
      <c r="I7" s="32"/>
      <c r="J7" s="32" t="s">
        <v>46</v>
      </c>
      <c r="K7" s="32"/>
      <c r="L7" s="32"/>
    </row>
    <row r="8" spans="1:12" ht="17.25" customHeight="1">
      <c r="A8" s="28"/>
      <c r="B8" s="30"/>
      <c r="C8" s="17" t="s">
        <v>39</v>
      </c>
      <c r="D8" s="17" t="s">
        <v>31</v>
      </c>
      <c r="E8" s="28" t="s">
        <v>37</v>
      </c>
      <c r="F8" s="28" t="s">
        <v>36</v>
      </c>
      <c r="G8" s="17" t="s">
        <v>31</v>
      </c>
      <c r="H8" s="28" t="s">
        <v>41</v>
      </c>
      <c r="I8" s="28" t="s">
        <v>42</v>
      </c>
      <c r="J8" s="17" t="s">
        <v>31</v>
      </c>
      <c r="K8" s="28" t="s">
        <v>53</v>
      </c>
      <c r="L8" s="28" t="s">
        <v>54</v>
      </c>
    </row>
    <row r="9" spans="1:12" ht="21" customHeight="1">
      <c r="A9" s="28"/>
      <c r="B9" s="30"/>
      <c r="C9" s="18" t="s">
        <v>56</v>
      </c>
      <c r="D9" s="18" t="s">
        <v>32</v>
      </c>
      <c r="E9" s="28"/>
      <c r="F9" s="28"/>
      <c r="G9" s="18" t="s">
        <v>32</v>
      </c>
      <c r="H9" s="28"/>
      <c r="I9" s="28"/>
      <c r="J9" s="18" t="s">
        <v>32</v>
      </c>
      <c r="K9" s="28"/>
      <c r="L9" s="28"/>
    </row>
    <row r="10" spans="1:12" ht="15">
      <c r="A10" s="1" t="s">
        <v>6</v>
      </c>
      <c r="B10" s="2" t="s">
        <v>23</v>
      </c>
      <c r="C10" s="3">
        <f>26575.1+311+1271.1+4816.5+1732.4</f>
        <v>34706.1</v>
      </c>
      <c r="D10" s="3">
        <v>33912.6</v>
      </c>
      <c r="E10" s="3">
        <f>SUM(D10-C10)</f>
        <v>-793.5</v>
      </c>
      <c r="F10" s="3">
        <f>D10/C10*100</f>
        <v>97.71365840587102</v>
      </c>
      <c r="G10" s="3">
        <v>33487.7</v>
      </c>
      <c r="H10" s="3">
        <f>G10-D10</f>
        <v>-424.90000000000146</v>
      </c>
      <c r="I10" s="3">
        <f>G10/D10*100</f>
        <v>98.74707335916443</v>
      </c>
      <c r="J10" s="3">
        <v>33675.3</v>
      </c>
      <c r="K10" s="3">
        <f>J10-G10</f>
        <v>187.60000000000582</v>
      </c>
      <c r="L10" s="3">
        <f>J10/G10*100</f>
        <v>100.56020568746138</v>
      </c>
    </row>
    <row r="11" spans="1:12" ht="15" hidden="1">
      <c r="A11" s="1" t="s">
        <v>43</v>
      </c>
      <c r="B11" s="2" t="s">
        <v>44</v>
      </c>
      <c r="C11" s="3">
        <v>0</v>
      </c>
      <c r="D11" s="3">
        <v>0</v>
      </c>
      <c r="E11" s="3">
        <f>SUM(D11-C11)</f>
        <v>0</v>
      </c>
      <c r="F11" s="3"/>
      <c r="G11" s="3">
        <v>0</v>
      </c>
      <c r="H11" s="3">
        <f>G11-D11</f>
        <v>0</v>
      </c>
      <c r="I11" s="3"/>
      <c r="J11" s="3">
        <v>0</v>
      </c>
      <c r="K11" s="3"/>
      <c r="L11" s="3"/>
    </row>
    <row r="12" spans="1:12" ht="26.25">
      <c r="A12" s="1" t="s">
        <v>7</v>
      </c>
      <c r="B12" s="2" t="s">
        <v>24</v>
      </c>
      <c r="C12" s="3">
        <f>758.1+657</f>
        <v>1415.1</v>
      </c>
      <c r="D12" s="3">
        <v>735</v>
      </c>
      <c r="E12" s="3">
        <f aca="true" t="shared" si="0" ref="E12:E28">SUM(D12-C12)</f>
        <v>-680.0999999999999</v>
      </c>
      <c r="F12" s="3">
        <f aca="true" t="shared" si="1" ref="F12:F28">D12/C12*100</f>
        <v>51.93979224083104</v>
      </c>
      <c r="G12" s="3">
        <v>797</v>
      </c>
      <c r="H12" s="3">
        <f aca="true" t="shared" si="2" ref="H12:H28">G12-D12</f>
        <v>62</v>
      </c>
      <c r="I12" s="3">
        <f aca="true" t="shared" si="3" ref="I12:I27">G12/D12*100</f>
        <v>108.43537414965986</v>
      </c>
      <c r="J12" s="3">
        <v>797</v>
      </c>
      <c r="K12" s="3">
        <f aca="true" t="shared" si="4" ref="K12:K28">J12-G12</f>
        <v>0</v>
      </c>
      <c r="L12" s="3">
        <f aca="true" t="shared" si="5" ref="L12:L27">J12/G12*100</f>
        <v>100</v>
      </c>
    </row>
    <row r="13" spans="1:12" ht="15">
      <c r="A13" s="1" t="s">
        <v>8</v>
      </c>
      <c r="B13" s="2" t="s">
        <v>25</v>
      </c>
      <c r="C13" s="3">
        <f>260+2750+11206+90</f>
        <v>14306</v>
      </c>
      <c r="D13" s="3">
        <v>11529.8</v>
      </c>
      <c r="E13" s="3">
        <f t="shared" si="0"/>
        <v>-2776.2000000000007</v>
      </c>
      <c r="F13" s="3">
        <f t="shared" si="1"/>
        <v>80.59415629805675</v>
      </c>
      <c r="G13" s="3">
        <v>16845.5</v>
      </c>
      <c r="H13" s="3">
        <f t="shared" si="2"/>
        <v>5315.700000000001</v>
      </c>
      <c r="I13" s="3">
        <f t="shared" si="3"/>
        <v>146.10400874256274</v>
      </c>
      <c r="J13" s="3">
        <v>18785.2</v>
      </c>
      <c r="K13" s="3">
        <f t="shared" si="4"/>
        <v>1939.7000000000007</v>
      </c>
      <c r="L13" s="3">
        <f t="shared" si="5"/>
        <v>111.51464782879701</v>
      </c>
    </row>
    <row r="14" spans="1:12" ht="15">
      <c r="A14" s="1" t="s">
        <v>9</v>
      </c>
      <c r="B14" s="2" t="s">
        <v>26</v>
      </c>
      <c r="C14" s="3">
        <f>4740.4+2513.8+21037.8</f>
        <v>28292</v>
      </c>
      <c r="D14" s="3">
        <v>22276.1</v>
      </c>
      <c r="E14" s="3">
        <f t="shared" si="0"/>
        <v>-6015.9000000000015</v>
      </c>
      <c r="F14" s="3">
        <f t="shared" si="1"/>
        <v>78.73639191290823</v>
      </c>
      <c r="G14" s="3">
        <v>31027.9</v>
      </c>
      <c r="H14" s="3">
        <f t="shared" si="2"/>
        <v>8751.800000000003</v>
      </c>
      <c r="I14" s="3">
        <f t="shared" si="3"/>
        <v>139.2878466158798</v>
      </c>
      <c r="J14" s="3">
        <v>30539.6</v>
      </c>
      <c r="K14" s="3">
        <f t="shared" si="4"/>
        <v>-488.3000000000029</v>
      </c>
      <c r="L14" s="3">
        <f t="shared" si="5"/>
        <v>98.42625508010532</v>
      </c>
    </row>
    <row r="15" spans="1:12" ht="15">
      <c r="A15" s="1" t="s">
        <v>28</v>
      </c>
      <c r="B15" s="2" t="s">
        <v>29</v>
      </c>
      <c r="C15" s="3">
        <v>784</v>
      </c>
      <c r="D15" s="3">
        <v>320.4</v>
      </c>
      <c r="E15" s="3">
        <f t="shared" si="0"/>
        <v>-463.6</v>
      </c>
      <c r="F15" s="3">
        <f t="shared" si="1"/>
        <v>40.867346938775505</v>
      </c>
      <c r="G15" s="3">
        <v>320.4</v>
      </c>
      <c r="H15" s="3">
        <f t="shared" si="2"/>
        <v>0</v>
      </c>
      <c r="I15" s="3">
        <f t="shared" si="3"/>
        <v>100</v>
      </c>
      <c r="J15" s="3">
        <v>320.4</v>
      </c>
      <c r="K15" s="3">
        <f t="shared" si="4"/>
        <v>0</v>
      </c>
      <c r="L15" s="3">
        <f t="shared" si="5"/>
        <v>100</v>
      </c>
    </row>
    <row r="16" spans="1:12" ht="15">
      <c r="A16" s="1" t="s">
        <v>10</v>
      </c>
      <c r="B16" s="2" t="s">
        <v>27</v>
      </c>
      <c r="C16" s="3">
        <v>35552</v>
      </c>
      <c r="D16" s="3">
        <v>36259.9</v>
      </c>
      <c r="E16" s="3">
        <f t="shared" si="0"/>
        <v>707.9000000000015</v>
      </c>
      <c r="F16" s="3">
        <f t="shared" si="1"/>
        <v>101.99116786678668</v>
      </c>
      <c r="G16" s="3">
        <v>31908.8</v>
      </c>
      <c r="H16" s="3">
        <f t="shared" si="2"/>
        <v>-4351.100000000002</v>
      </c>
      <c r="I16" s="3">
        <f t="shared" si="3"/>
        <v>88.00024269234056</v>
      </c>
      <c r="J16" s="3">
        <v>32176.6</v>
      </c>
      <c r="K16" s="3">
        <f t="shared" si="4"/>
        <v>267.7999999999993</v>
      </c>
      <c r="L16" s="3">
        <f t="shared" si="5"/>
        <v>100.83926691069549</v>
      </c>
    </row>
    <row r="17" spans="1:12" ht="15">
      <c r="A17" s="1" t="s">
        <v>11</v>
      </c>
      <c r="B17" s="2">
        <v>1000</v>
      </c>
      <c r="C17" s="3">
        <v>1738.1</v>
      </c>
      <c r="D17" s="3">
        <v>2265.5</v>
      </c>
      <c r="E17" s="3">
        <f t="shared" si="0"/>
        <v>527.4000000000001</v>
      </c>
      <c r="F17" s="3">
        <f t="shared" si="1"/>
        <v>130.34347851101776</v>
      </c>
      <c r="G17" s="3">
        <v>2265.5</v>
      </c>
      <c r="H17" s="3">
        <f t="shared" si="2"/>
        <v>0</v>
      </c>
      <c r="I17" s="3">
        <f t="shared" si="3"/>
        <v>100</v>
      </c>
      <c r="J17" s="3">
        <v>2265.5</v>
      </c>
      <c r="K17" s="3">
        <f t="shared" si="4"/>
        <v>0</v>
      </c>
      <c r="L17" s="3">
        <f t="shared" si="5"/>
        <v>100</v>
      </c>
    </row>
    <row r="18" spans="1:12" ht="15">
      <c r="A18" s="1" t="s">
        <v>12</v>
      </c>
      <c r="B18" s="2">
        <v>1100</v>
      </c>
      <c r="C18" s="3">
        <v>10813</v>
      </c>
      <c r="D18" s="3">
        <v>20042.6</v>
      </c>
      <c r="E18" s="3">
        <f t="shared" si="0"/>
        <v>9229.599999999999</v>
      </c>
      <c r="F18" s="3">
        <f t="shared" si="1"/>
        <v>185.3565153056506</v>
      </c>
      <c r="G18" s="3">
        <v>11775.2</v>
      </c>
      <c r="H18" s="3">
        <f t="shared" si="2"/>
        <v>-8267.399999999998</v>
      </c>
      <c r="I18" s="3">
        <f t="shared" si="3"/>
        <v>58.75086066677977</v>
      </c>
      <c r="J18" s="3">
        <v>11034.5</v>
      </c>
      <c r="K18" s="3">
        <f t="shared" si="4"/>
        <v>-740.7000000000007</v>
      </c>
      <c r="L18" s="3">
        <f t="shared" si="5"/>
        <v>93.70966098240369</v>
      </c>
    </row>
    <row r="19" spans="1:12" ht="26.25">
      <c r="A19" s="1" t="s">
        <v>13</v>
      </c>
      <c r="B19" s="2">
        <v>1300</v>
      </c>
      <c r="C19" s="3">
        <v>100</v>
      </c>
      <c r="D19" s="3">
        <v>10</v>
      </c>
      <c r="E19" s="3">
        <f t="shared" si="0"/>
        <v>-90</v>
      </c>
      <c r="F19" s="3">
        <f t="shared" si="1"/>
        <v>10</v>
      </c>
      <c r="G19" s="3">
        <v>10</v>
      </c>
      <c r="H19" s="3">
        <f t="shared" si="2"/>
        <v>0</v>
      </c>
      <c r="I19" s="3">
        <f t="shared" si="3"/>
        <v>100</v>
      </c>
      <c r="J19" s="3">
        <v>10</v>
      </c>
      <c r="K19" s="3">
        <f t="shared" si="4"/>
        <v>0</v>
      </c>
      <c r="L19" s="3">
        <f t="shared" si="5"/>
        <v>100</v>
      </c>
    </row>
    <row r="20" spans="1:12" ht="15">
      <c r="A20" s="5" t="s">
        <v>14</v>
      </c>
      <c r="B20" s="6"/>
      <c r="C20" s="7">
        <f>SUM(C10:C19)</f>
        <v>127706.3</v>
      </c>
      <c r="D20" s="7">
        <f>SUM(D10:D19)</f>
        <v>127351.9</v>
      </c>
      <c r="E20" s="7">
        <f t="shared" si="0"/>
        <v>-354.40000000000873</v>
      </c>
      <c r="F20" s="7">
        <f t="shared" si="1"/>
        <v>99.7224882405958</v>
      </c>
      <c r="G20" s="7">
        <f>SUM(G10:G19)</f>
        <v>128438</v>
      </c>
      <c r="H20" s="7">
        <f t="shared" si="2"/>
        <v>1086.1000000000058</v>
      </c>
      <c r="I20" s="7">
        <f t="shared" si="3"/>
        <v>100.85283376219752</v>
      </c>
      <c r="J20" s="7">
        <f>SUM(J10:J19)</f>
        <v>129604.1</v>
      </c>
      <c r="K20" s="7">
        <f>J20-G20</f>
        <v>1166.1000000000058</v>
      </c>
      <c r="L20" s="7">
        <f t="shared" si="5"/>
        <v>100.90790887432068</v>
      </c>
    </row>
    <row r="21" spans="1:12" ht="15">
      <c r="A21" s="1" t="s">
        <v>15</v>
      </c>
      <c r="B21" s="8"/>
      <c r="C21" s="3"/>
      <c r="D21" s="3"/>
      <c r="E21" s="3"/>
      <c r="F21" s="3"/>
      <c r="G21" s="3">
        <v>3293.1</v>
      </c>
      <c r="H21" s="3">
        <f t="shared" si="2"/>
        <v>3293.1</v>
      </c>
      <c r="I21" s="3"/>
      <c r="J21" s="3">
        <v>6820.8</v>
      </c>
      <c r="K21" s="3">
        <f t="shared" si="4"/>
        <v>3527.7000000000003</v>
      </c>
      <c r="L21" s="3">
        <f t="shared" si="5"/>
        <v>207.12398651726338</v>
      </c>
    </row>
    <row r="22" spans="1:12" ht="15">
      <c r="A22" s="1" t="s">
        <v>16</v>
      </c>
      <c r="B22" s="8"/>
      <c r="C22" s="3"/>
      <c r="D22" s="3"/>
      <c r="E22" s="3"/>
      <c r="F22" s="3"/>
      <c r="G22" s="3">
        <v>2.5</v>
      </c>
      <c r="H22" s="3">
        <f t="shared" si="2"/>
        <v>2.5</v>
      </c>
      <c r="I22" s="3"/>
      <c r="J22" s="3">
        <v>5</v>
      </c>
      <c r="K22" s="3">
        <f t="shared" si="4"/>
        <v>2.5</v>
      </c>
      <c r="L22" s="3">
        <f t="shared" si="5"/>
        <v>200</v>
      </c>
    </row>
    <row r="23" spans="1:12" ht="15">
      <c r="A23" s="5" t="s">
        <v>17</v>
      </c>
      <c r="B23" s="6"/>
      <c r="C23" s="7">
        <f>SUM(C20:C21)</f>
        <v>127706.3</v>
      </c>
      <c r="D23" s="7">
        <f>SUM(D20:D21)</f>
        <v>127351.9</v>
      </c>
      <c r="E23" s="7">
        <f t="shared" si="0"/>
        <v>-354.40000000000873</v>
      </c>
      <c r="F23" s="7">
        <f t="shared" si="1"/>
        <v>99.7224882405958</v>
      </c>
      <c r="G23" s="7">
        <f>SUM(G20:G21)</f>
        <v>131731.1</v>
      </c>
      <c r="H23" s="7">
        <f t="shared" si="2"/>
        <v>4379.200000000012</v>
      </c>
      <c r="I23" s="7">
        <f t="shared" si="3"/>
        <v>103.43866090729703</v>
      </c>
      <c r="J23" s="7">
        <f>SUM(J20:J21)</f>
        <v>136424.9</v>
      </c>
      <c r="K23" s="7">
        <f>K20+K21</f>
        <v>4693.800000000007</v>
      </c>
      <c r="L23" s="7">
        <f t="shared" si="5"/>
        <v>103.56316769540372</v>
      </c>
    </row>
    <row r="24" spans="1:12" ht="15">
      <c r="A24" s="5" t="s">
        <v>18</v>
      </c>
      <c r="B24" s="6"/>
      <c r="C24" s="7">
        <f>SUM(C26:C27)</f>
        <v>116150.7</v>
      </c>
      <c r="D24" s="7">
        <f>SUM(D26:D27)</f>
        <v>127351.9</v>
      </c>
      <c r="E24" s="7">
        <f t="shared" si="0"/>
        <v>11201.199999999997</v>
      </c>
      <c r="F24" s="7">
        <f t="shared" si="1"/>
        <v>109.64367842811107</v>
      </c>
      <c r="G24" s="7">
        <f>SUM(G26:G27)</f>
        <v>131721.1</v>
      </c>
      <c r="H24" s="7">
        <f t="shared" si="2"/>
        <v>4369.200000000012</v>
      </c>
      <c r="I24" s="7">
        <f t="shared" si="3"/>
        <v>103.43080864910536</v>
      </c>
      <c r="J24" s="7">
        <f>SUM(J26:J27)</f>
        <v>136414.9</v>
      </c>
      <c r="K24" s="7">
        <f>J24-G24</f>
        <v>4693.799999999988</v>
      </c>
      <c r="L24" s="7">
        <f t="shared" si="5"/>
        <v>103.56343820390201</v>
      </c>
    </row>
    <row r="25" spans="1:12" ht="15">
      <c r="A25" s="1" t="s">
        <v>19</v>
      </c>
      <c r="B25" s="8"/>
      <c r="C25" s="3"/>
      <c r="D25" s="3"/>
      <c r="E25" s="7"/>
      <c r="F25" s="3"/>
      <c r="G25" s="3"/>
      <c r="H25" s="3"/>
      <c r="I25" s="3"/>
      <c r="J25" s="3"/>
      <c r="K25" s="3"/>
      <c r="L25" s="3"/>
    </row>
    <row r="26" spans="1:12" ht="15">
      <c r="A26" s="1" t="s">
        <v>33</v>
      </c>
      <c r="B26" s="8"/>
      <c r="C26" s="3">
        <v>115556.7</v>
      </c>
      <c r="D26" s="3">
        <v>120267.4</v>
      </c>
      <c r="E26" s="3">
        <f t="shared" si="0"/>
        <v>4710.699999999997</v>
      </c>
      <c r="F26" s="3">
        <f t="shared" si="1"/>
        <v>104.07652693439671</v>
      </c>
      <c r="G26" s="3">
        <v>124464.1</v>
      </c>
      <c r="H26" s="3">
        <f t="shared" si="2"/>
        <v>4196.700000000012</v>
      </c>
      <c r="I26" s="3">
        <f t="shared" si="3"/>
        <v>103.48947428812795</v>
      </c>
      <c r="J26" s="3">
        <v>128931.6</v>
      </c>
      <c r="K26" s="3">
        <f t="shared" si="4"/>
        <v>4467.5</v>
      </c>
      <c r="L26" s="3">
        <f t="shared" si="5"/>
        <v>103.5893884260602</v>
      </c>
    </row>
    <row r="27" spans="1:12" ht="15">
      <c r="A27" s="1" t="s">
        <v>45</v>
      </c>
      <c r="B27" s="8"/>
      <c r="C27" s="3">
        <v>594</v>
      </c>
      <c r="D27" s="3">
        <v>7084.5</v>
      </c>
      <c r="E27" s="3">
        <f t="shared" si="0"/>
        <v>6490.5</v>
      </c>
      <c r="F27" s="3"/>
      <c r="G27" s="3">
        <v>7257</v>
      </c>
      <c r="H27" s="3">
        <f t="shared" si="2"/>
        <v>172.5</v>
      </c>
      <c r="I27" s="3">
        <f t="shared" si="3"/>
        <v>102.43489307643448</v>
      </c>
      <c r="J27" s="3">
        <v>7483.3</v>
      </c>
      <c r="K27" s="3">
        <f t="shared" si="4"/>
        <v>226.30000000000018</v>
      </c>
      <c r="L27" s="3">
        <f t="shared" si="5"/>
        <v>103.11836847182032</v>
      </c>
    </row>
    <row r="28" spans="1:12" s="9" customFormat="1" ht="15">
      <c r="A28" s="5" t="s">
        <v>20</v>
      </c>
      <c r="B28" s="6"/>
      <c r="C28" s="7">
        <f>SUM(C23-C24)</f>
        <v>11555.600000000006</v>
      </c>
      <c r="D28" s="7">
        <f>SUM(D23-D24)</f>
        <v>0</v>
      </c>
      <c r="E28" s="7">
        <f t="shared" si="0"/>
        <v>-11555.600000000006</v>
      </c>
      <c r="F28" s="7">
        <f t="shared" si="1"/>
        <v>0</v>
      </c>
      <c r="G28" s="7">
        <f>SUM(G23-G24)</f>
        <v>10</v>
      </c>
      <c r="H28" s="7">
        <f t="shared" si="2"/>
        <v>10</v>
      </c>
      <c r="I28" s="7"/>
      <c r="J28" s="7">
        <f>SUM(J23-J24)</f>
        <v>10</v>
      </c>
      <c r="K28" s="7">
        <f t="shared" si="4"/>
        <v>0</v>
      </c>
      <c r="L28" s="7"/>
    </row>
    <row r="29" spans="1:12" ht="15">
      <c r="A29" s="1" t="s">
        <v>21</v>
      </c>
      <c r="B29" s="8"/>
      <c r="C29" s="12">
        <f>SUM(C28/C26*100)</f>
        <v>9.999939423676867</v>
      </c>
      <c r="D29" s="10">
        <v>0</v>
      </c>
      <c r="E29" s="10"/>
      <c r="F29" s="10"/>
      <c r="G29" s="10">
        <v>0</v>
      </c>
      <c r="H29" s="11"/>
      <c r="I29" s="11"/>
      <c r="J29" s="10">
        <v>0</v>
      </c>
      <c r="K29" s="10"/>
      <c r="L29" s="10"/>
    </row>
    <row r="30" spans="1:12" ht="94.5" customHeight="1">
      <c r="A30" s="20" t="s">
        <v>58</v>
      </c>
      <c r="B30" s="20"/>
      <c r="C30" s="20"/>
      <c r="D30" s="20"/>
      <c r="E30" s="20"/>
      <c r="F30" s="20"/>
      <c r="G30" s="20"/>
      <c r="H30" s="20"/>
      <c r="I30" s="20"/>
      <c r="J30" s="20"/>
      <c r="K30" s="20"/>
      <c r="L30" s="20"/>
    </row>
  </sheetData>
  <sheetProtection/>
  <mergeCells count="19">
    <mergeCell ref="A30:L30"/>
    <mergeCell ref="I8:I9"/>
    <mergeCell ref="K8:K9"/>
    <mergeCell ref="L8:L9"/>
    <mergeCell ref="F2:G2"/>
    <mergeCell ref="I2:L2"/>
    <mergeCell ref="A3:L3"/>
    <mergeCell ref="A4:L4"/>
    <mergeCell ref="A6:L6"/>
    <mergeCell ref="A5:L5"/>
    <mergeCell ref="H1:L1"/>
    <mergeCell ref="A7:A9"/>
    <mergeCell ref="B7:B9"/>
    <mergeCell ref="D7:F7"/>
    <mergeCell ref="G7:I7"/>
    <mergeCell ref="J7:L7"/>
    <mergeCell ref="E8:E9"/>
    <mergeCell ref="F8:F9"/>
    <mergeCell ref="H8:H9"/>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2020-10-15T11:39:30Z</cp:lastPrinted>
  <dcterms:created xsi:type="dcterms:W3CDTF">2015-10-29T07:45:01Z</dcterms:created>
  <dcterms:modified xsi:type="dcterms:W3CDTF">2020-10-30T13:47:16Z</dcterms:modified>
  <cp:category/>
  <cp:version/>
  <cp:contentType/>
  <cp:contentStatus/>
</cp:coreProperties>
</file>