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анные за 2015" sheetId="1" r:id="rId1"/>
  </sheets>
  <definedNames>
    <definedName name="_xlnm.Print_Area" localSheetId="0">'Данные за 2015'!$A$1:$G$122</definedName>
  </definedNames>
  <calcPr fullCalcOnLoad="1"/>
</workbook>
</file>

<file path=xl/sharedStrings.xml><?xml version="1.0" encoding="utf-8"?>
<sst xmlns="http://schemas.openxmlformats.org/spreadsheetml/2006/main" count="210" uniqueCount="204">
  <si>
    <t>Налог на имущество физических лиц</t>
  </si>
  <si>
    <t>Земельный налог</t>
  </si>
  <si>
    <t>0100</t>
  </si>
  <si>
    <t>0104</t>
  </si>
  <si>
    <t>0200</t>
  </si>
  <si>
    <t>Мобилизационная и вневойсковая подготовка</t>
  </si>
  <si>
    <t>0500</t>
  </si>
  <si>
    <t>0800</t>
  </si>
  <si>
    <t>Культура</t>
  </si>
  <si>
    <t>0801</t>
  </si>
  <si>
    <t>ВСЕГО РАСХОДОВ</t>
  </si>
  <si>
    <t>1 00 00000 00 0000 000</t>
  </si>
  <si>
    <t>НАЛОГОВЫЕ ДОХОДЫ</t>
  </si>
  <si>
    <t>1 01 00000 00 0000 000</t>
  </si>
  <si>
    <t>НАЛОГИ НА ИМУЩЕСТВО</t>
  </si>
  <si>
    <t>1 06 00000 00 0000 000</t>
  </si>
  <si>
    <t>НЕНАЛОГОВЫЕ ДОХОДЫ</t>
  </si>
  <si>
    <t>1 11 00000 00 0000 000</t>
  </si>
  <si>
    <t>НАЛОГИ НА ПРИБЫЛЬ, ДОХОДЫ</t>
  </si>
  <si>
    <t>БЕЗВОЗМЕЗДНЫЕ ПОСТУПЛЕНИЯ</t>
  </si>
  <si>
    <t>2 00 00000 00 0000 000</t>
  </si>
  <si>
    <t>Налог на доходы физических лиц</t>
  </si>
  <si>
    <t>0300</t>
  </si>
  <si>
    <t>0310</t>
  </si>
  <si>
    <t>Жилищное хозяйство</t>
  </si>
  <si>
    <t>0501</t>
  </si>
  <si>
    <t>Код бюджетной классификации</t>
  </si>
  <si>
    <t>НАЛОГОВЫЕ И НЕНАЛОГОВЫЕ ДОХОДЫ</t>
  </si>
  <si>
    <t>1 01 02000 01 0000 110</t>
  </si>
  <si>
    <t>1 06 01000 00 0000 110</t>
  </si>
  <si>
    <t>1 06 06000 00 0000 110</t>
  </si>
  <si>
    <t>1 08 00000 00 0000 000</t>
  </si>
  <si>
    <t>ГОСУДАРСТВЕННАЯ  ПОШЛИНА</t>
  </si>
  <si>
    <t xml:space="preserve">ДОХОДЫ ОТ ИСПОЛЬЗОВАНИЯ ИМУЩЕСТВА, НАХОДЯЩЕГОСЯ В ГОСУДАРСТВЕННОЙ И МУНИЦИПАЛЬНОЙ СОБСТВЕННОСТИ </t>
  </si>
  <si>
    <t>1 11 05000 00 0000 120</t>
  </si>
  <si>
    <t>ДОХОДЫ ОТ ПРОДАЖИ МАТЕРИАЛЬНЫХ И НЕМАТЕРИАЛЬНЫХ АКТИВОВ</t>
  </si>
  <si>
    <t>2 02 03000 00 0000 151</t>
  </si>
  <si>
    <t>Субвенции бюджетам  субъектов Российской Федерации и муниципальных образований</t>
  </si>
  <si>
    <t xml:space="preserve">ВСЕГО ДОХОДОВ </t>
  </si>
  <si>
    <t>Наименование показателя</t>
  </si>
  <si>
    <t>ВЫБОРГСКОГО РАЙОНА ЛЕНИНГРАДСКОЙ ОБЛАСТИ</t>
  </si>
  <si>
    <t>ОБЩЕГОСУДАРСТВЕННЫЕ ВОПРОСЫ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</si>
  <si>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</si>
  <si>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</si>
  <si>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</si>
  <si>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Обеспечение пожарной безопасности</t>
  </si>
  <si>
    <t>ЖИЛИЩНО-КОММУНАЛЬНОЕ ХОЗЯЙСТВО</t>
  </si>
  <si>
    <t>Благоустройство</t>
  </si>
  <si>
    <t>0111</t>
  </si>
  <si>
    <t>0203</t>
  </si>
  <si>
    <t>0503</t>
  </si>
  <si>
    <t>ДОХОДЫ БЮДЖЕТА</t>
  </si>
  <si>
    <t>РАСХОДЫ БЮДЖЕТА</t>
  </si>
  <si>
    <t>0309</t>
  </si>
  <si>
    <t>ПРОЧИЕ НЕНАЛОГОВЫЕ ДОХОДЫ</t>
  </si>
  <si>
    <t>1 17 00000 00 0000 000</t>
  </si>
  <si>
    <t>Транспортный налог</t>
  </si>
  <si>
    <t>1 06 04000 02 0000 110</t>
  </si>
  <si>
    <t>Коммунальное хозяйство</t>
  </si>
  <si>
    <t>0502</t>
  </si>
  <si>
    <t>0102</t>
  </si>
  <si>
    <t>1 14 00000 00 0000 000</t>
  </si>
  <si>
    <t xml:space="preserve">КУЛЬТУРА, КИНЕМАТОГРАФИЯ </t>
  </si>
  <si>
    <t>Невыясненные поступления, зачисляемые в бюджеты поселений</t>
  </si>
  <si>
    <t>0113</t>
  </si>
  <si>
    <t>Другие общегосударственные вопросы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</si>
  <si>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  учреждений, а также имущества государственных и муниципальных унитарных предприятий, в том числе казенных)</t>
  </si>
  <si>
    <t>НАЦИОНАЛЬНАЯ ЭКОНОМИКА</t>
  </si>
  <si>
    <t>0400</t>
  </si>
  <si>
    <t>0106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</si>
  <si>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</si>
  <si>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</si>
  <si>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1 14 06000 00 0000 430</t>
  </si>
  <si>
    <t>1 17 01000 00 0000 180</t>
  </si>
  <si>
    <t>Прочие неналоговые доходы</t>
  </si>
  <si>
    <t>1 17 05000 00 0000 180</t>
  </si>
  <si>
    <t>Безвозмездные поступления от других бюджетов бюджетной системы Российской Федерации</t>
  </si>
  <si>
    <t>2 02 03015 00 0000 151</t>
  </si>
  <si>
    <t>х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</si>
  <si>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</si>
  <si>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 местных администраций 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</si>
  <si>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</si>
  <si>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</si>
  <si>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0409</t>
  </si>
  <si>
    <t>СОЦИАЛЬНАЯ ПОЛИТИКА</t>
  </si>
  <si>
    <t>1000</t>
  </si>
  <si>
    <t>1001</t>
  </si>
  <si>
    <t>Пенсионное обеспечение</t>
  </si>
  <si>
    <t>2 02 00000 00 0000 000</t>
  </si>
  <si>
    <t>Раздел, подраздел бюджетной классификации</t>
  </si>
  <si>
    <t>Субвенции бюджетам на осуществление первичного воинского учета на территориях, где отсутствуют военные комиссариаты</t>
  </si>
  <si>
    <t>% исполнения годового плана</t>
  </si>
  <si>
    <t>1 01 02010 01 0000 110</t>
  </si>
  <si>
    <t>1 01 02020 01 0000 110</t>
  </si>
  <si>
    <t>1 01 02030 01 0000 110</t>
  </si>
  <si>
    <t>1 06 04012 02 0000 110</t>
  </si>
  <si>
    <t>1 06 04011 02 0000 110</t>
  </si>
  <si>
    <t>1 08 04020 01 0000 110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</si>
  <si>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</si>
  <si>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</si>
  <si>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</si>
  <si>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Транспортный налог с организаций</t>
  </si>
  <si>
    <t>Транспортный налог с физических лиц</t>
  </si>
  <si>
    <t>2 19 00000 00 0000 000</t>
  </si>
  <si>
    <t>2 19 00000 00 0000 151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</si>
  <si>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</si>
  <si>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</si>
  <si>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</si>
  <si>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2 02 02000 00 0000 151</t>
  </si>
  <si>
    <t>2 02 02999 00 0000 151</t>
  </si>
  <si>
    <t>Субсидия на ремонт автомобильных дорог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</si>
  <si>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</si>
  <si>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</si>
  <si>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</si>
  <si>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</si>
  <si>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</si>
  <si>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</si>
  <si>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</si>
  <si>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1 03 00000 00 0000 000</t>
  </si>
  <si>
    <t>1 03 02000 01 0000 110</t>
  </si>
  <si>
    <t>1 03 02230 01 0000 110</t>
  </si>
  <si>
    <t>1 03 02240 01 0000 110</t>
  </si>
  <si>
    <t>1 03 02250 01 0000 110</t>
  </si>
  <si>
    <t>1 03 02260 01 0000 110</t>
  </si>
  <si>
    <t>0405</t>
  </si>
  <si>
    <t>Сельское хозяйство и рыболовство</t>
  </si>
  <si>
    <t xml:space="preserve">МУНИЦИПАЛЬНОГО ОБРАЗОВАНИЯ "ПРИМОРСКОЕ ГОРОДСКОЕ ПОСЕЛЕНИЕ" </t>
  </si>
  <si>
    <t>НАЛОГИ НА СОВОКУПНЫЙ ДОХОД</t>
  </si>
  <si>
    <t>1 05 00000 00 0000 000</t>
  </si>
  <si>
    <t>Единый сельскохозяйственный налог</t>
  </si>
  <si>
    <t>1 05 03000 01 0000 110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</si>
  <si>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</si>
  <si>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1 06 01030 13 0000 110</t>
  </si>
  <si>
    <t>1 06 06033 13 0000 110</t>
  </si>
  <si>
    <t>Земельный налог с физических лиц, обладающих земельным участком, расположенным в границах городских поселений</t>
  </si>
  <si>
    <t>1 06 06043 13 0000 110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</si>
  <si>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</si>
  <si>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Доходы от сдачи в аренду имущества, составляющего казну городских поселений (за исключением земельных участков)</t>
  </si>
  <si>
    <t>1 11 05075 13 0000 120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</si>
  <si>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</si>
  <si>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</si>
  <si>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 от реализации иного имущества, находящегося в собственности городских поселений,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</si>
  <si>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</si>
  <si>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не разграничена, и которые расположены в границах городских поселений</t>
  </si>
  <si>
    <t>1 14 06013 13 0000 430</t>
  </si>
  <si>
    <t>Прочие неналоговые доходы бюджетов городских поселений</t>
  </si>
  <si>
    <t>1 17 05050 13 0000 180</t>
  </si>
  <si>
    <t>Субвенции бюджетам поселений на осуществление отдельного государственного полномочия Ленинградской области в сфере административных правоотношений</t>
  </si>
  <si>
    <t>Субвенции бюджетам поселений на осуществление отдельного государственного полномочия Ленинградской области в сфере профилактики безнадзорности   правонарушений несовершеннолетних</t>
  </si>
  <si>
    <t>Иные межбюджетные трансферты</t>
  </si>
  <si>
    <t>2 02 04000 00 0000 151</t>
  </si>
  <si>
    <t xml:space="preserve">Прочие межбюджетные трансферты, передаваемые в бюджеты </t>
  </si>
  <si>
    <t>2 02 04999 00 0000 151</t>
  </si>
  <si>
    <t>2 19 05010 13 0000 151</t>
  </si>
  <si>
    <t>Транспорт</t>
  </si>
  <si>
    <t>0408</t>
  </si>
  <si>
    <t>Другие вопросы в области национальной экономики</t>
  </si>
  <si>
    <t>0412</t>
  </si>
  <si>
    <t>ОБРАЗОВАНИЕ</t>
  </si>
  <si>
    <t>0700</t>
  </si>
  <si>
    <t>Молодежная политика и оздоровление детей</t>
  </si>
  <si>
    <t>0707</t>
  </si>
  <si>
    <t>Социальное обеспечение населения</t>
  </si>
  <si>
    <t>1003</t>
  </si>
  <si>
    <t>ФИЗИЧЕСКАЯ КУЛЬТУРА И СПОРТ</t>
  </si>
  <si>
    <t>1100</t>
  </si>
  <si>
    <t>Физическая культура</t>
  </si>
  <si>
    <t>1101</t>
  </si>
  <si>
    <t>Исполнено                              (тыс. руб.)</t>
  </si>
  <si>
    <t>План на год   (тыс. руб.)</t>
  </si>
  <si>
    <t>2 02 02999 13 0000 151</t>
  </si>
  <si>
    <t>План на год                           (тыс. руб.)</t>
  </si>
  <si>
    <t>1 14 02053 13 0000 410</t>
  </si>
  <si>
    <t xml:space="preserve">Субсидии на реализацию проектов местных инициатив граждан </t>
  </si>
  <si>
    <t xml:space="preserve">Субсидия на обеспечение выплат стимулирующего характера работникам муниципальных учреждений культуры </t>
  </si>
  <si>
    <t>Исполнено                                      (тыс. руб.)</t>
  </si>
  <si>
    <t>ДАННЫЕ ОБ ИСПОЛНЕНИИ БЮДЖЕТА ЗА 2015 ГОД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</si>
  <si>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и проценты по соответствующему платежу)</t>
  </si>
  <si>
    <t>1 06 01030 13 2000 110</t>
  </si>
  <si>
    <t>1 13 00000 00 0000 000</t>
  </si>
  <si>
    <t>1 13 02000 00 0000 130</t>
  </si>
  <si>
    <t>1 13 02995 13 0000 130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</si>
  <si>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</si>
  <si>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</si>
  <si>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бюджетов городских поселений</t>
  </si>
  <si>
    <t>Субсидии на реализацию мероприятий по подготовке объектов теплоснабжения к отопительному сезону на территории Ленинградской области</t>
  </si>
  <si>
    <t>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</si>
  <si>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</si>
  <si>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</si>
  <si>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</si>
  <si>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0410</t>
  </si>
  <si>
    <t>Доходы от уплаты акцизов на дизельное топливо, зачисляемые в консолидированные бюджеты субъектов Российской Федерации</t>
  </si>
  <si>
    <t>Земельный налог с организаций, обладающих земельным участком, расположенным в границах городских поселений</t>
  </si>
  <si>
    <t>Прочие субсидии бюджетам городских поселений</t>
  </si>
  <si>
    <t>Субсидия на ремонт дворовых территорий</t>
  </si>
  <si>
    <t>Связь и информатика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</si>
  <si>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</si>
  <si>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1 14 02000 00 0000 410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</si>
  <si>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</si>
  <si>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</si>
  <si>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Приложение 1</t>
  </si>
  <si>
    <t>к Пояснительной записке</t>
  </si>
  <si>
    <t>Прочие межбюджетные трансферты, передаваемые в бюджеты городских поселений</t>
  </si>
  <si>
    <t>2 02 04999 13 0000 151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</si>
</sst>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#,##0.0"/>
    <numFmt numFmtId="185" formatCode="0.0%"/>
    <numFmt numFmtId="186" formatCode="#,##0.000"/>
    <numFmt numFmtId="187" formatCode="[$-FC19]d\ mmmm\ yyyy\ &quot;г.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4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right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84" fontId="6" fillId="0" borderId="10" xfId="0" applyNumberFormat="1" applyFont="1" applyFill="1" applyBorder="1" applyAlignment="1">
      <alignment horizontal="right" vertical="center"/>
    </xf>
    <xf numFmtId="184" fontId="5" fillId="0" borderId="10" xfId="0" applyNumberFormat="1" applyFont="1" applyFill="1" applyBorder="1" applyAlignment="1">
      <alignment horizontal="right" vertical="center"/>
    </xf>
    <xf numFmtId="184" fontId="5" fillId="33" borderId="10" xfId="0" applyNumberFormat="1" applyFont="1" applyFill="1" applyBorder="1" applyAlignment="1">
      <alignment horizontal="right" vertical="center"/>
    </xf>
    <xf numFmtId="184" fontId="4" fillId="0" borderId="10" xfId="0" applyNumberFormat="1" applyFont="1" applyBorder="1" applyAlignment="1">
      <alignment horizontal="right" vertical="center"/>
    </xf>
    <xf numFmtId="184" fontId="4" fillId="0" borderId="10" xfId="0" applyNumberFormat="1" applyFont="1" applyFill="1" applyBorder="1" applyAlignment="1">
      <alignment horizontal="right" vertical="center"/>
    </xf>
    <xf numFmtId="184" fontId="4" fillId="33" borderId="10" xfId="0" applyNumberFormat="1" applyFont="1" applyFill="1" applyBorder="1" applyAlignment="1">
      <alignment horizontal="right" vertical="center"/>
    </xf>
    <xf numFmtId="184" fontId="4" fillId="0" borderId="10" xfId="0" applyNumberFormat="1" applyFont="1" applyFill="1" applyBorder="1" applyAlignment="1">
      <alignment horizontal="right"/>
    </xf>
    <xf numFmtId="184" fontId="6" fillId="0" borderId="10" xfId="0" applyNumberFormat="1" applyFont="1" applyFill="1" applyBorder="1" applyAlignment="1">
      <alignment horizontal="right"/>
    </xf>
    <xf numFmtId="184" fontId="6" fillId="33" borderId="10" xfId="0" applyNumberFormat="1" applyFont="1" applyFill="1" applyBorder="1" applyAlignment="1">
      <alignment horizontal="right"/>
    </xf>
    <xf numFmtId="184" fontId="4" fillId="33" borderId="10" xfId="0" applyNumberFormat="1" applyFont="1" applyFill="1" applyBorder="1" applyAlignment="1">
      <alignment horizontal="right"/>
    </xf>
    <xf numFmtId="184" fontId="5" fillId="0" borderId="10" xfId="0" applyNumberFormat="1" applyFont="1" applyBorder="1" applyAlignment="1">
      <alignment horizontal="right" vertical="center"/>
    </xf>
    <xf numFmtId="184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0" fillId="0" borderId="0" xfId="0" applyAlignment="1">
      <alignment vertical="top"/>
    </xf>
    <xf numFmtId="184" fontId="6" fillId="33" borderId="10" xfId="0" applyNumberFormat="1" applyFont="1" applyFill="1" applyBorder="1" applyAlignment="1">
      <alignment horizontal="right" vertical="center"/>
    </xf>
    <xf numFmtId="184" fontId="12" fillId="0" borderId="10" xfId="0" applyNumberFormat="1" applyFont="1" applyFill="1" applyBorder="1" applyAlignment="1">
      <alignment horizontal="right"/>
    </xf>
    <xf numFmtId="49" fontId="6" fillId="0" borderId="10" xfId="0" applyNumberFormat="1" applyFont="1" applyBorder="1" applyAlignment="1">
      <alignment horizontal="center"/>
    </xf>
    <xf numFmtId="184" fontId="6" fillId="0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center"/>
    </xf>
    <xf numFmtId="184" fontId="12" fillId="0" borderId="10" xfId="0" applyNumberFormat="1" applyFont="1" applyFill="1" applyBorder="1" applyAlignment="1">
      <alignment horizontal="right" vertical="center"/>
    </xf>
    <xf numFmtId="184" fontId="13" fillId="0" borderId="10" xfId="0" applyNumberFormat="1" applyFont="1" applyFill="1" applyBorder="1" applyAlignment="1">
      <alignment horizontal="right" vertical="center"/>
    </xf>
    <xf numFmtId="184" fontId="13" fillId="33" borderId="10" xfId="0" applyNumberFormat="1" applyFont="1" applyFill="1" applyBorder="1" applyAlignment="1">
      <alignment horizontal="right" vertical="center"/>
    </xf>
    <xf numFmtId="184" fontId="4" fillId="0" borderId="10" xfId="0" applyNumberFormat="1" applyFont="1" applyBorder="1" applyAlignment="1">
      <alignment vertical="center"/>
    </xf>
    <xf numFmtId="184" fontId="11" fillId="0" borderId="1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vertical="center"/>
    </xf>
    <xf numFmtId="184" fontId="5" fillId="0" borderId="10" xfId="0" applyNumberFormat="1" applyFont="1" applyBorder="1" applyAlignment="1">
      <alignment vertical="center"/>
    </xf>
    <xf numFmtId="184" fontId="7" fillId="0" borderId="1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right"/>
    </xf>
    <xf numFmtId="184" fontId="4" fillId="0" borderId="10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1" xfId="0" applyNumberFormat="1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2" fontId="5" fillId="0" borderId="11" xfId="0" applyNumberFormat="1" applyFont="1" applyBorder="1" applyAlignment="1">
      <alignment horizontal="left" vertical="top" wrapText="1"/>
    </xf>
    <xf numFmtId="2" fontId="5" fillId="0" borderId="13" xfId="0" applyNumberFormat="1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11" fillId="0" borderId="10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7" fillId="0" borderId="0" xfId="0" applyFont="1" applyFill="1" applyAlignment="1">
      <alignment horizontal="center"/>
    </xf>
    <xf numFmtId="0" fontId="0" fillId="0" borderId="0" xfId="0" applyAlignment="1">
      <alignment horizontal="center" vertical="top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8"/>
  <sheetViews>
    <sheetView tabSelected="1" view="pageBreakPreview" zoomScaleSheetLayoutView="100" zoomScalePageLayoutView="75" workbookViewId="0" topLeftCell="A63">
      <selection activeCell="F73" sqref="F73"/>
    </sheetView>
  </sheetViews>
  <sheetFormatPr defaultColWidth="9.140625" defaultRowHeight="12.75"/>
  <cols>
    <col min="1" max="2" width="9.140625" style="41" customWidth="1"/>
    <col min="3" max="3" width="59.140625" style="41" customWidth="1"/>
    <col min="4" max="4" width="24.57421875" style="3" customWidth="1"/>
    <col min="5" max="5" width="12.7109375" style="20" customWidth="1"/>
    <col min="6" max="6" width="12.00390625" style="18" customWidth="1"/>
    <col min="7" max="7" width="10.28125" style="0" customWidth="1"/>
  </cols>
  <sheetData>
    <row r="1" spans="1:7" ht="15">
      <c r="A1" s="37"/>
      <c r="B1" s="37"/>
      <c r="C1" s="37"/>
      <c r="D1" s="12"/>
      <c r="E1" s="57" t="s">
        <v>200</v>
      </c>
      <c r="F1" s="57"/>
      <c r="G1" s="57"/>
    </row>
    <row r="2" spans="1:7" ht="15">
      <c r="A2" s="37"/>
      <c r="B2" s="37"/>
      <c r="C2" s="37"/>
      <c r="D2" s="12"/>
      <c r="E2" s="57" t="s">
        <v>201</v>
      </c>
      <c r="F2" s="57"/>
      <c r="G2" s="57"/>
    </row>
    <row r="3" spans="1:7" ht="12.75">
      <c r="A3" s="37"/>
      <c r="B3" s="37"/>
      <c r="C3" s="37"/>
      <c r="D3" s="12"/>
      <c r="E3" s="9"/>
      <c r="F3" s="16"/>
      <c r="G3" s="4"/>
    </row>
    <row r="4" spans="1:7" ht="13.5">
      <c r="A4" s="63" t="s">
        <v>176</v>
      </c>
      <c r="B4" s="63"/>
      <c r="C4" s="63"/>
      <c r="D4" s="63"/>
      <c r="E4" s="63"/>
      <c r="F4" s="63"/>
      <c r="G4" s="63"/>
    </row>
    <row r="5" spans="1:7" ht="13.5">
      <c r="A5" s="63" t="s">
        <v>126</v>
      </c>
      <c r="B5" s="63"/>
      <c r="C5" s="63"/>
      <c r="D5" s="63"/>
      <c r="E5" s="63"/>
      <c r="F5" s="63"/>
      <c r="G5" s="63"/>
    </row>
    <row r="6" spans="1:7" ht="13.5">
      <c r="A6" s="63" t="s">
        <v>40</v>
      </c>
      <c r="B6" s="63"/>
      <c r="C6" s="63"/>
      <c r="D6" s="63"/>
      <c r="E6" s="63"/>
      <c r="F6" s="63"/>
      <c r="G6" s="63"/>
    </row>
    <row r="7" spans="1:7" ht="12.75">
      <c r="A7" s="38"/>
      <c r="B7" s="39"/>
      <c r="C7" s="39"/>
      <c r="D7" s="6"/>
      <c r="E7" s="9"/>
      <c r="F7" s="9"/>
      <c r="G7" s="6"/>
    </row>
    <row r="8" spans="1:7" ht="12.75">
      <c r="A8" s="93" t="s">
        <v>51</v>
      </c>
      <c r="B8" s="93"/>
      <c r="C8" s="93"/>
      <c r="D8" s="93"/>
      <c r="E8" s="93"/>
      <c r="F8" s="93"/>
      <c r="G8" s="93"/>
    </row>
    <row r="9" spans="1:7" ht="9.75" customHeight="1">
      <c r="A9" s="38"/>
      <c r="B9" s="38"/>
      <c r="C9" s="38"/>
      <c r="D9" s="6"/>
      <c r="E9" s="9"/>
      <c r="F9" s="9"/>
      <c r="G9" s="8"/>
    </row>
    <row r="10" spans="1:6" ht="13.5" hidden="1" thickBot="1">
      <c r="A10" s="38"/>
      <c r="B10" s="38"/>
      <c r="C10" s="38"/>
      <c r="D10" s="6"/>
      <c r="E10" s="9"/>
      <c r="F10" s="9"/>
    </row>
    <row r="11" spans="1:7" ht="12.75" customHeight="1">
      <c r="A11" s="60" t="s">
        <v>39</v>
      </c>
      <c r="B11" s="60"/>
      <c r="C11" s="60"/>
      <c r="D11" s="61" t="s">
        <v>26</v>
      </c>
      <c r="E11" s="61" t="s">
        <v>171</v>
      </c>
      <c r="F11" s="61" t="s">
        <v>168</v>
      </c>
      <c r="G11" s="61" t="s">
        <v>91</v>
      </c>
    </row>
    <row r="12" spans="1:7" ht="12">
      <c r="A12" s="60"/>
      <c r="B12" s="60"/>
      <c r="C12" s="60"/>
      <c r="D12" s="61"/>
      <c r="E12" s="61"/>
      <c r="F12" s="61"/>
      <c r="G12" s="61"/>
    </row>
    <row r="13" spans="1:7" ht="26.25" customHeight="1">
      <c r="A13" s="60"/>
      <c r="B13" s="60"/>
      <c r="C13" s="60"/>
      <c r="D13" s="62"/>
      <c r="E13" s="62"/>
      <c r="F13" s="62"/>
      <c r="G13" s="62"/>
    </row>
    <row r="14" spans="1:7" ht="15">
      <c r="A14" s="91" t="s">
        <v>27</v>
      </c>
      <c r="B14" s="91"/>
      <c r="C14" s="92"/>
      <c r="D14" s="33" t="s">
        <v>11</v>
      </c>
      <c r="E14" s="32">
        <f>E15+E42</f>
        <v>83968.00000000001</v>
      </c>
      <c r="F14" s="32">
        <f>F15+F42</f>
        <v>97234.90000000002</v>
      </c>
      <c r="G14" s="51">
        <f>F14/E14*100</f>
        <v>115.79994759908539</v>
      </c>
    </row>
    <row r="15" spans="1:7" s="13" customFormat="1" ht="13.5">
      <c r="A15" s="66" t="s">
        <v>12</v>
      </c>
      <c r="B15" s="66"/>
      <c r="C15" s="67"/>
      <c r="D15" s="34"/>
      <c r="E15" s="21">
        <f>E16+E27+E29+E39+E21</f>
        <v>70470.20000000001</v>
      </c>
      <c r="F15" s="21">
        <f>F16+F27+F29+F39+F21</f>
        <v>77219.50000000001</v>
      </c>
      <c r="G15" s="52">
        <f>F15/E15*100</f>
        <v>109.57752354896112</v>
      </c>
    </row>
    <row r="16" spans="1:7" s="13" customFormat="1" ht="13.5">
      <c r="A16" s="68" t="s">
        <v>18</v>
      </c>
      <c r="B16" s="68"/>
      <c r="C16" s="69"/>
      <c r="D16" s="35" t="s">
        <v>13</v>
      </c>
      <c r="E16" s="22">
        <f>E17</f>
        <v>28447.9</v>
      </c>
      <c r="F16" s="23">
        <f>F17</f>
        <v>28773.100000000002</v>
      </c>
      <c r="G16" s="53">
        <f aca="true" t="shared" si="0" ref="G16:G79">F16/E16*100</f>
        <v>101.1431423760629</v>
      </c>
    </row>
    <row r="17" spans="1:7" ht="12.75">
      <c r="A17" s="70" t="s">
        <v>21</v>
      </c>
      <c r="B17" s="70"/>
      <c r="C17" s="71"/>
      <c r="D17" s="36" t="s">
        <v>28</v>
      </c>
      <c r="E17" s="24">
        <f>SUM(E18:E20)</f>
        <v>28447.9</v>
      </c>
      <c r="F17" s="24">
        <f>SUM(F18:F20)</f>
        <v>28773.100000000002</v>
      </c>
      <c r="G17" s="50">
        <f t="shared" si="0"/>
        <v>101.1431423760629</v>
      </c>
    </row>
    <row r="18" spans="1:7" ht="40.5" customHeight="1">
      <c r="A18" s="58" t="s">
        <v>98</v>
      </c>
      <c r="B18" s="58"/>
      <c r="C18" s="59"/>
      <c r="D18" s="36" t="s">
        <v>92</v>
      </c>
      <c r="E18" s="25">
        <v>28297.7</v>
      </c>
      <c r="F18" s="26">
        <v>28704.5</v>
      </c>
      <c r="G18" s="50">
        <f t="shared" si="0"/>
        <v>101.43757266491622</v>
      </c>
    </row>
    <row r="19" spans="1:7" ht="65.25" customHeight="1">
      <c r="A19" s="58" t="s">
        <v>99</v>
      </c>
      <c r="B19" s="58"/>
      <c r="C19" s="59"/>
      <c r="D19" s="36" t="s">
        <v>93</v>
      </c>
      <c r="E19" s="25">
        <v>30</v>
      </c>
      <c r="F19" s="26">
        <v>25.4</v>
      </c>
      <c r="G19" s="50">
        <f t="shared" si="0"/>
        <v>84.66666666666666</v>
      </c>
    </row>
    <row r="20" spans="1:7" ht="29.25" customHeight="1">
      <c r="A20" s="58" t="s">
        <v>100</v>
      </c>
      <c r="B20" s="58"/>
      <c r="C20" s="59"/>
      <c r="D20" s="36" t="s">
        <v>94</v>
      </c>
      <c r="E20" s="25">
        <v>120.2</v>
      </c>
      <c r="F20" s="26">
        <v>43.2</v>
      </c>
      <c r="G20" s="50">
        <f t="shared" si="0"/>
        <v>35.94009983361065</v>
      </c>
    </row>
    <row r="21" spans="1:7" s="13" customFormat="1" ht="30" customHeight="1">
      <c r="A21" s="101" t="s">
        <v>113</v>
      </c>
      <c r="B21" s="101"/>
      <c r="C21" s="102"/>
      <c r="D21" s="36" t="s">
        <v>118</v>
      </c>
      <c r="E21" s="22">
        <f>E22</f>
        <v>4901.6</v>
      </c>
      <c r="F21" s="22">
        <f>F22</f>
        <v>4004.6000000000004</v>
      </c>
      <c r="G21" s="50">
        <f t="shared" si="0"/>
        <v>81.69985310918884</v>
      </c>
    </row>
    <row r="22" spans="1:7" ht="28.5" customHeight="1">
      <c r="A22" s="58" t="s">
        <v>114</v>
      </c>
      <c r="B22" s="58"/>
      <c r="C22" s="59"/>
      <c r="D22" s="36" t="s">
        <v>119</v>
      </c>
      <c r="E22" s="24">
        <f>SUM(E23:E26)</f>
        <v>4901.6</v>
      </c>
      <c r="F22" s="24">
        <f>SUM(F23:F26)</f>
        <v>4004.6000000000004</v>
      </c>
      <c r="G22" s="50">
        <f t="shared" si="0"/>
        <v>81.69985310918884</v>
      </c>
    </row>
    <row r="23" spans="1:7" ht="30" customHeight="1">
      <c r="A23" s="58" t="s">
        <v>191</v>
      </c>
      <c r="B23" s="58"/>
      <c r="C23" s="59"/>
      <c r="D23" s="36" t="s">
        <v>120</v>
      </c>
      <c r="E23" s="24">
        <v>1633.2</v>
      </c>
      <c r="F23" s="24">
        <v>1396</v>
      </c>
      <c r="G23" s="50">
        <f t="shared" si="0"/>
        <v>85.47636541758511</v>
      </c>
    </row>
    <row r="24" spans="1:7" ht="39" customHeight="1">
      <c r="A24" s="58" t="s">
        <v>115</v>
      </c>
      <c r="B24" s="58"/>
      <c r="C24" s="59"/>
      <c r="D24" s="36" t="s">
        <v>121</v>
      </c>
      <c r="E24" s="24">
        <v>19.8</v>
      </c>
      <c r="F24" s="24">
        <v>37.8</v>
      </c>
      <c r="G24" s="50">
        <f t="shared" si="0"/>
        <v>190.9090909090909</v>
      </c>
    </row>
    <row r="25" spans="1:7" ht="39.75" customHeight="1">
      <c r="A25" s="58" t="s">
        <v>116</v>
      </c>
      <c r="B25" s="58"/>
      <c r="C25" s="59"/>
      <c r="D25" s="36" t="s">
        <v>122</v>
      </c>
      <c r="E25" s="24">
        <v>3217</v>
      </c>
      <c r="F25" s="24">
        <v>2750.3</v>
      </c>
      <c r="G25" s="50">
        <f t="shared" si="0"/>
        <v>85.49269505750699</v>
      </c>
    </row>
    <row r="26" spans="1:7" ht="27" customHeight="1">
      <c r="A26" s="58" t="s">
        <v>117</v>
      </c>
      <c r="B26" s="58"/>
      <c r="C26" s="59"/>
      <c r="D26" s="36" t="s">
        <v>123</v>
      </c>
      <c r="E26" s="24">
        <v>31.6</v>
      </c>
      <c r="F26" s="24">
        <v>-179.5</v>
      </c>
      <c r="G26" s="50"/>
    </row>
    <row r="27" spans="1:7" ht="15.75" customHeight="1">
      <c r="A27" s="72" t="s">
        <v>127</v>
      </c>
      <c r="B27" s="73"/>
      <c r="C27" s="73"/>
      <c r="D27" s="35" t="s">
        <v>128</v>
      </c>
      <c r="E27" s="31">
        <f>E28</f>
        <v>316.3</v>
      </c>
      <c r="F27" s="31">
        <f>F28</f>
        <v>316.5</v>
      </c>
      <c r="G27" s="50">
        <f t="shared" si="0"/>
        <v>100.06323110970597</v>
      </c>
    </row>
    <row r="28" spans="1:7" ht="16.5" customHeight="1">
      <c r="A28" s="59" t="s">
        <v>129</v>
      </c>
      <c r="B28" s="74"/>
      <c r="C28" s="74"/>
      <c r="D28" s="36" t="s">
        <v>130</v>
      </c>
      <c r="E28" s="24">
        <v>316.3</v>
      </c>
      <c r="F28" s="24">
        <v>316.5</v>
      </c>
      <c r="G28" s="50">
        <f t="shared" si="0"/>
        <v>100.06323110970597</v>
      </c>
    </row>
    <row r="29" spans="1:7" s="13" customFormat="1" ht="13.5">
      <c r="A29" s="68" t="s">
        <v>14</v>
      </c>
      <c r="B29" s="68"/>
      <c r="C29" s="69"/>
      <c r="D29" s="35" t="s">
        <v>15</v>
      </c>
      <c r="E29" s="22">
        <f>E30+E33+E36</f>
        <v>36730.4</v>
      </c>
      <c r="F29" s="23">
        <f>F30+F33+F36</f>
        <v>44048.5</v>
      </c>
      <c r="G29" s="50">
        <f t="shared" si="0"/>
        <v>119.9238233180145</v>
      </c>
    </row>
    <row r="30" spans="1:7" ht="12.75">
      <c r="A30" s="70" t="s">
        <v>0</v>
      </c>
      <c r="B30" s="70"/>
      <c r="C30" s="71"/>
      <c r="D30" s="36" t="s">
        <v>29</v>
      </c>
      <c r="E30" s="24">
        <f>SUM(E31:E32)</f>
        <v>5158.9</v>
      </c>
      <c r="F30" s="24">
        <f>SUM(F31:F32)</f>
        <v>5568</v>
      </c>
      <c r="G30" s="50">
        <f t="shared" si="0"/>
        <v>107.92998507433755</v>
      </c>
    </row>
    <row r="31" spans="1:7" ht="27" customHeight="1">
      <c r="A31" s="58" t="s">
        <v>131</v>
      </c>
      <c r="B31" s="58"/>
      <c r="C31" s="59"/>
      <c r="D31" s="36" t="s">
        <v>132</v>
      </c>
      <c r="E31" s="24">
        <v>5158.9</v>
      </c>
      <c r="F31" s="24">
        <v>5469.8</v>
      </c>
      <c r="G31" s="50">
        <f t="shared" si="0"/>
        <v>106.02647851286129</v>
      </c>
    </row>
    <row r="32" spans="1:7" ht="40.5" customHeight="1">
      <c r="A32" s="58" t="s">
        <v>177</v>
      </c>
      <c r="B32" s="58"/>
      <c r="C32" s="59"/>
      <c r="D32" s="36" t="s">
        <v>178</v>
      </c>
      <c r="E32" s="24"/>
      <c r="F32" s="24">
        <v>98.2</v>
      </c>
      <c r="G32" s="50"/>
    </row>
    <row r="33" spans="1:7" ht="12.75">
      <c r="A33" s="70" t="s">
        <v>56</v>
      </c>
      <c r="B33" s="70"/>
      <c r="C33" s="71"/>
      <c r="D33" s="36" t="s">
        <v>57</v>
      </c>
      <c r="E33" s="24">
        <f>SUM(E34:E35)</f>
        <v>8038.5</v>
      </c>
      <c r="F33" s="24">
        <f>SUM(F34:F35)</f>
        <v>8887.9</v>
      </c>
      <c r="G33" s="50">
        <f t="shared" si="0"/>
        <v>110.56664800646887</v>
      </c>
    </row>
    <row r="34" spans="1:7" ht="18" customHeight="1">
      <c r="A34" s="70" t="s">
        <v>101</v>
      </c>
      <c r="B34" s="70"/>
      <c r="C34" s="71"/>
      <c r="D34" s="36" t="s">
        <v>96</v>
      </c>
      <c r="E34" s="24">
        <v>2813.5</v>
      </c>
      <c r="F34" s="24">
        <v>1609.9</v>
      </c>
      <c r="G34" s="50">
        <f t="shared" si="0"/>
        <v>57.22054380664653</v>
      </c>
    </row>
    <row r="35" spans="1:7" ht="16.5" customHeight="1">
      <c r="A35" s="70" t="s">
        <v>102</v>
      </c>
      <c r="B35" s="70"/>
      <c r="C35" s="71"/>
      <c r="D35" s="36" t="s">
        <v>95</v>
      </c>
      <c r="E35" s="24">
        <v>5225</v>
      </c>
      <c r="F35" s="24">
        <v>7278</v>
      </c>
      <c r="G35" s="50">
        <f t="shared" si="0"/>
        <v>139.29186602870814</v>
      </c>
    </row>
    <row r="36" spans="1:7" ht="16.5" customHeight="1">
      <c r="A36" s="70" t="s">
        <v>1</v>
      </c>
      <c r="B36" s="70"/>
      <c r="C36" s="71"/>
      <c r="D36" s="36" t="s">
        <v>30</v>
      </c>
      <c r="E36" s="24">
        <f>E37+E38</f>
        <v>23533</v>
      </c>
      <c r="F36" s="24">
        <f>F37+F38</f>
        <v>29592.6</v>
      </c>
      <c r="G36" s="50">
        <f t="shared" si="0"/>
        <v>125.74937322058386</v>
      </c>
    </row>
    <row r="37" spans="1:7" ht="30" customHeight="1">
      <c r="A37" s="58" t="s">
        <v>192</v>
      </c>
      <c r="B37" s="58"/>
      <c r="C37" s="59"/>
      <c r="D37" s="36" t="s">
        <v>133</v>
      </c>
      <c r="E37" s="24">
        <v>10589.9</v>
      </c>
      <c r="F37" s="24">
        <v>19159.6</v>
      </c>
      <c r="G37" s="50">
        <f t="shared" si="0"/>
        <v>180.9233326093731</v>
      </c>
    </row>
    <row r="38" spans="1:7" ht="30.75" customHeight="1">
      <c r="A38" s="58" t="s">
        <v>134</v>
      </c>
      <c r="B38" s="58"/>
      <c r="C38" s="59"/>
      <c r="D38" s="36" t="s">
        <v>135</v>
      </c>
      <c r="E38" s="24">
        <v>12943.1</v>
      </c>
      <c r="F38" s="24">
        <v>10433</v>
      </c>
      <c r="G38" s="50">
        <f t="shared" si="0"/>
        <v>80.60665528351014</v>
      </c>
    </row>
    <row r="39" spans="1:7" s="13" customFormat="1" ht="13.5">
      <c r="A39" s="68" t="s">
        <v>32</v>
      </c>
      <c r="B39" s="68"/>
      <c r="C39" s="69"/>
      <c r="D39" s="35" t="s">
        <v>31</v>
      </c>
      <c r="E39" s="22">
        <f>E40</f>
        <v>74</v>
      </c>
      <c r="F39" s="22">
        <f>F40</f>
        <v>76.8</v>
      </c>
      <c r="G39" s="50">
        <f t="shared" si="0"/>
        <v>103.78378378378379</v>
      </c>
    </row>
    <row r="40" spans="1:7" ht="27.75" customHeight="1">
      <c r="A40" s="64" t="s">
        <v>70</v>
      </c>
      <c r="B40" s="64"/>
      <c r="C40" s="65"/>
      <c r="D40" s="36" t="s">
        <v>71</v>
      </c>
      <c r="E40" s="24">
        <f>E41</f>
        <v>74</v>
      </c>
      <c r="F40" s="24">
        <f>F41</f>
        <v>76.8</v>
      </c>
      <c r="G40" s="50">
        <f t="shared" si="0"/>
        <v>103.78378378378379</v>
      </c>
    </row>
    <row r="41" spans="1:7" ht="39.75" customHeight="1">
      <c r="A41" s="64" t="s">
        <v>136</v>
      </c>
      <c r="B41" s="64"/>
      <c r="C41" s="65"/>
      <c r="D41" s="36" t="s">
        <v>97</v>
      </c>
      <c r="E41" s="24">
        <v>74</v>
      </c>
      <c r="F41" s="24">
        <v>76.8</v>
      </c>
      <c r="G41" s="50">
        <f t="shared" si="0"/>
        <v>103.78378378378379</v>
      </c>
    </row>
    <row r="42" spans="1:7" s="13" customFormat="1" ht="13.5">
      <c r="A42" s="66" t="s">
        <v>16</v>
      </c>
      <c r="B42" s="66"/>
      <c r="C42" s="67"/>
      <c r="D42" s="34"/>
      <c r="E42" s="21">
        <f>E43+E47+E50+E55</f>
        <v>13497.8</v>
      </c>
      <c r="F42" s="21">
        <f>F43+F47+F50+F55</f>
        <v>20015.4</v>
      </c>
      <c r="G42" s="54">
        <f t="shared" si="0"/>
        <v>148.28638741128185</v>
      </c>
    </row>
    <row r="43" spans="1:7" s="13" customFormat="1" ht="30" customHeight="1">
      <c r="A43" s="101" t="s">
        <v>33</v>
      </c>
      <c r="B43" s="101"/>
      <c r="C43" s="102"/>
      <c r="D43" s="35" t="s">
        <v>17</v>
      </c>
      <c r="E43" s="22">
        <f>SUM(E44)</f>
        <v>7060</v>
      </c>
      <c r="F43" s="22">
        <f>SUM(F44)</f>
        <v>9904.8</v>
      </c>
      <c r="G43" s="50">
        <f t="shared" si="0"/>
        <v>140.29461756373937</v>
      </c>
    </row>
    <row r="44" spans="1:7" ht="52.5" customHeight="1">
      <c r="A44" s="99" t="s">
        <v>66</v>
      </c>
      <c r="B44" s="99"/>
      <c r="C44" s="100"/>
      <c r="D44" s="36" t="s">
        <v>34</v>
      </c>
      <c r="E44" s="24">
        <f>E45+E46</f>
        <v>7060</v>
      </c>
      <c r="F44" s="24">
        <f>F45+F46</f>
        <v>9904.8</v>
      </c>
      <c r="G44" s="50">
        <f t="shared" si="0"/>
        <v>140.29461756373937</v>
      </c>
    </row>
    <row r="45" spans="1:7" ht="52.5" customHeight="1">
      <c r="A45" s="99" t="s">
        <v>139</v>
      </c>
      <c r="B45" s="99"/>
      <c r="C45" s="100"/>
      <c r="D45" s="36" t="s">
        <v>140</v>
      </c>
      <c r="E45" s="24">
        <v>6400</v>
      </c>
      <c r="F45" s="24">
        <v>9269.8</v>
      </c>
      <c r="G45" s="50">
        <f t="shared" si="0"/>
        <v>144.840625</v>
      </c>
    </row>
    <row r="46" spans="1:7" ht="27" customHeight="1">
      <c r="A46" s="65" t="s">
        <v>137</v>
      </c>
      <c r="B46" s="97"/>
      <c r="C46" s="97"/>
      <c r="D46" s="36" t="s">
        <v>138</v>
      </c>
      <c r="E46" s="24">
        <v>660</v>
      </c>
      <c r="F46" s="24">
        <v>635</v>
      </c>
      <c r="G46" s="50">
        <f t="shared" si="0"/>
        <v>96.21212121212122</v>
      </c>
    </row>
    <row r="47" spans="1:7" s="13" customFormat="1" ht="30.75" customHeight="1">
      <c r="A47" s="101" t="s">
        <v>182</v>
      </c>
      <c r="B47" s="101"/>
      <c r="C47" s="102"/>
      <c r="D47" s="35" t="s">
        <v>179</v>
      </c>
      <c r="E47" s="22">
        <f>SUM(E48)</f>
        <v>0</v>
      </c>
      <c r="F47" s="22">
        <f>SUM(F48)</f>
        <v>17.1</v>
      </c>
      <c r="G47" s="50"/>
    </row>
    <row r="48" spans="1:7" s="10" customFormat="1" ht="12.75">
      <c r="A48" s="64" t="s">
        <v>183</v>
      </c>
      <c r="B48" s="64"/>
      <c r="C48" s="65"/>
      <c r="D48" s="36" t="s">
        <v>180</v>
      </c>
      <c r="E48" s="24"/>
      <c r="F48" s="24">
        <f>F49</f>
        <v>17.1</v>
      </c>
      <c r="G48" s="50"/>
    </row>
    <row r="49" spans="1:7" s="10" customFormat="1" ht="12.75">
      <c r="A49" s="64" t="s">
        <v>184</v>
      </c>
      <c r="B49" s="64"/>
      <c r="C49" s="65"/>
      <c r="D49" s="36" t="s">
        <v>181</v>
      </c>
      <c r="E49" s="24"/>
      <c r="F49" s="24">
        <v>17.1</v>
      </c>
      <c r="G49" s="50"/>
    </row>
    <row r="50" spans="1:7" s="13" customFormat="1" ht="30.75" customHeight="1">
      <c r="A50" s="101" t="s">
        <v>35</v>
      </c>
      <c r="B50" s="101"/>
      <c r="C50" s="102"/>
      <c r="D50" s="35" t="s">
        <v>61</v>
      </c>
      <c r="E50" s="22">
        <f>E51+E53</f>
        <v>4791.8</v>
      </c>
      <c r="F50" s="23">
        <f>F51+F53</f>
        <v>8216.5</v>
      </c>
      <c r="G50" s="50">
        <f t="shared" si="0"/>
        <v>171.47001126925164</v>
      </c>
    </row>
    <row r="51" spans="1:7" ht="54" customHeight="1">
      <c r="A51" s="64" t="s">
        <v>196</v>
      </c>
      <c r="B51" s="64"/>
      <c r="C51" s="65"/>
      <c r="D51" s="36" t="s">
        <v>197</v>
      </c>
      <c r="E51" s="24">
        <f>E52</f>
        <v>619.2</v>
      </c>
      <c r="F51" s="24">
        <f>F52</f>
        <v>1716.3</v>
      </c>
      <c r="G51" s="50">
        <f t="shared" si="0"/>
        <v>277.18023255813955</v>
      </c>
    </row>
    <row r="52" spans="1:7" ht="27.75" customHeight="1">
      <c r="A52" s="64" t="s">
        <v>141</v>
      </c>
      <c r="B52" s="64"/>
      <c r="C52" s="65"/>
      <c r="D52" s="36" t="s">
        <v>172</v>
      </c>
      <c r="E52" s="24">
        <v>619.2</v>
      </c>
      <c r="F52" s="24">
        <v>1716.3</v>
      </c>
      <c r="G52" s="50">
        <f t="shared" si="0"/>
        <v>277.18023255813955</v>
      </c>
    </row>
    <row r="53" spans="1:7" ht="24.75" customHeight="1">
      <c r="A53" s="65" t="s">
        <v>142</v>
      </c>
      <c r="B53" s="97"/>
      <c r="C53" s="97"/>
      <c r="D53" s="36" t="s">
        <v>72</v>
      </c>
      <c r="E53" s="24">
        <f>E54</f>
        <v>4172.6</v>
      </c>
      <c r="F53" s="24">
        <f>F54</f>
        <v>6500.2</v>
      </c>
      <c r="G53" s="50">
        <f t="shared" si="0"/>
        <v>155.78296505775774</v>
      </c>
    </row>
    <row r="54" spans="1:7" ht="28.5" customHeight="1">
      <c r="A54" s="65" t="s">
        <v>143</v>
      </c>
      <c r="B54" s="97"/>
      <c r="C54" s="97"/>
      <c r="D54" s="36" t="s">
        <v>144</v>
      </c>
      <c r="E54" s="24">
        <v>4172.6</v>
      </c>
      <c r="F54" s="24">
        <v>6500.2</v>
      </c>
      <c r="G54" s="50">
        <f t="shared" si="0"/>
        <v>155.78296505775774</v>
      </c>
    </row>
    <row r="55" spans="1:7" s="13" customFormat="1" ht="13.5" customHeight="1">
      <c r="A55" s="101" t="s">
        <v>54</v>
      </c>
      <c r="B55" s="101"/>
      <c r="C55" s="102"/>
      <c r="D55" s="35" t="s">
        <v>55</v>
      </c>
      <c r="E55" s="22">
        <f>E57</f>
        <v>1646</v>
      </c>
      <c r="F55" s="23">
        <f>F57+F56</f>
        <v>1877</v>
      </c>
      <c r="G55" s="50">
        <f t="shared" si="0"/>
        <v>114.03402187120291</v>
      </c>
    </row>
    <row r="56" spans="1:7" ht="15" customHeight="1" hidden="1" thickBot="1">
      <c r="A56" s="98" t="s">
        <v>63</v>
      </c>
      <c r="B56" s="98"/>
      <c r="C56" s="87"/>
      <c r="D56" s="36" t="s">
        <v>73</v>
      </c>
      <c r="E56" s="25">
        <v>0</v>
      </c>
      <c r="F56" s="26">
        <v>0</v>
      </c>
      <c r="G56" s="50" t="e">
        <f t="shared" si="0"/>
        <v>#DIV/0!</v>
      </c>
    </row>
    <row r="57" spans="1:7" ht="12.75">
      <c r="A57" s="86" t="s">
        <v>74</v>
      </c>
      <c r="B57" s="86"/>
      <c r="C57" s="76"/>
      <c r="D57" s="36" t="s">
        <v>75</v>
      </c>
      <c r="E57" s="24">
        <f>E58</f>
        <v>1646</v>
      </c>
      <c r="F57" s="24">
        <f>F58</f>
        <v>1877</v>
      </c>
      <c r="G57" s="50">
        <f t="shared" si="0"/>
        <v>114.03402187120291</v>
      </c>
    </row>
    <row r="58" spans="1:7" ht="12.75">
      <c r="A58" s="86" t="s">
        <v>145</v>
      </c>
      <c r="B58" s="86"/>
      <c r="C58" s="76"/>
      <c r="D58" s="36" t="s">
        <v>146</v>
      </c>
      <c r="E58" s="24">
        <v>1646</v>
      </c>
      <c r="F58" s="24">
        <v>1877</v>
      </c>
      <c r="G58" s="50">
        <f t="shared" si="0"/>
        <v>114.03402187120291</v>
      </c>
    </row>
    <row r="59" spans="1:7" ht="13.5">
      <c r="A59" s="66" t="s">
        <v>19</v>
      </c>
      <c r="B59" s="66"/>
      <c r="C59" s="67"/>
      <c r="D59" s="34" t="s">
        <v>20</v>
      </c>
      <c r="E59" s="21">
        <f>SUM(E60+E80)</f>
        <v>22836.6</v>
      </c>
      <c r="F59" s="21">
        <f>SUM(F60+F80)</f>
        <v>20685.6</v>
      </c>
      <c r="G59" s="54">
        <f t="shared" si="0"/>
        <v>90.58090959249625</v>
      </c>
    </row>
    <row r="60" spans="1:8" s="14" customFormat="1" ht="29.25" customHeight="1">
      <c r="A60" s="75" t="s">
        <v>76</v>
      </c>
      <c r="B60" s="75"/>
      <c r="C60" s="79"/>
      <c r="D60" s="34" t="s">
        <v>88</v>
      </c>
      <c r="E60" s="21">
        <f>SUM(E61+E70+E77)</f>
        <v>22836.6</v>
      </c>
      <c r="F60" s="21">
        <f>SUM(F61+F70+F77)</f>
        <v>21523.5</v>
      </c>
      <c r="G60" s="54">
        <f t="shared" si="0"/>
        <v>94.25001970521006</v>
      </c>
      <c r="H60" s="1"/>
    </row>
    <row r="61" spans="1:7" s="10" customFormat="1" ht="28.5" customHeight="1">
      <c r="A61" s="82" t="s">
        <v>106</v>
      </c>
      <c r="B61" s="82"/>
      <c r="C61" s="83"/>
      <c r="D61" s="34" t="s">
        <v>108</v>
      </c>
      <c r="E61" s="48">
        <f>E63</f>
        <v>20206.1</v>
      </c>
      <c r="F61" s="49">
        <f>F63</f>
        <v>20206.1</v>
      </c>
      <c r="G61" s="54">
        <f t="shared" si="0"/>
        <v>100</v>
      </c>
    </row>
    <row r="62" spans="1:7" s="10" customFormat="1" ht="12.75">
      <c r="A62" s="84" t="s">
        <v>107</v>
      </c>
      <c r="B62" s="84"/>
      <c r="C62" s="85"/>
      <c r="D62" s="36" t="s">
        <v>109</v>
      </c>
      <c r="E62" s="25">
        <f>E63</f>
        <v>20206.1</v>
      </c>
      <c r="F62" s="26">
        <f>F63</f>
        <v>20206.1</v>
      </c>
      <c r="G62" s="50">
        <f t="shared" si="0"/>
        <v>100</v>
      </c>
    </row>
    <row r="63" spans="1:7" s="10" customFormat="1" ht="12.75">
      <c r="A63" s="84" t="s">
        <v>193</v>
      </c>
      <c r="B63" s="84"/>
      <c r="C63" s="85"/>
      <c r="D63" s="36" t="s">
        <v>170</v>
      </c>
      <c r="E63" s="25">
        <f>SUM(E64:E66)</f>
        <v>20206.1</v>
      </c>
      <c r="F63" s="25">
        <f>SUM(F64:F66)</f>
        <v>20206.1</v>
      </c>
      <c r="G63" s="50">
        <f t="shared" si="0"/>
        <v>100</v>
      </c>
    </row>
    <row r="64" spans="1:7" s="10" customFormat="1" ht="15" customHeight="1">
      <c r="A64" s="76" t="s">
        <v>173</v>
      </c>
      <c r="B64" s="77"/>
      <c r="C64" s="77"/>
      <c r="D64" s="36"/>
      <c r="E64" s="47">
        <v>1738.6</v>
      </c>
      <c r="F64" s="47">
        <v>1738.6</v>
      </c>
      <c r="G64" s="50">
        <f t="shared" si="0"/>
        <v>100</v>
      </c>
    </row>
    <row r="65" spans="1:7" s="10" customFormat="1" ht="28.5" customHeight="1">
      <c r="A65" s="76" t="s">
        <v>174</v>
      </c>
      <c r="B65" s="77"/>
      <c r="C65" s="77"/>
      <c r="D65" s="36"/>
      <c r="E65" s="25">
        <v>2113.5</v>
      </c>
      <c r="F65" s="25">
        <v>2113.5</v>
      </c>
      <c r="G65" s="50">
        <f t="shared" si="0"/>
        <v>100</v>
      </c>
    </row>
    <row r="66" spans="1:7" s="10" customFormat="1" ht="28.5" customHeight="1">
      <c r="A66" s="76" t="s">
        <v>185</v>
      </c>
      <c r="B66" s="77"/>
      <c r="C66" s="77"/>
      <c r="D66" s="36"/>
      <c r="E66" s="25">
        <v>16354</v>
      </c>
      <c r="F66" s="25">
        <v>16354</v>
      </c>
      <c r="G66" s="50">
        <f t="shared" si="0"/>
        <v>100</v>
      </c>
    </row>
    <row r="67" spans="1:7" s="10" customFormat="1" ht="0.75" customHeight="1" hidden="1">
      <c r="A67" s="87" t="s">
        <v>194</v>
      </c>
      <c r="B67" s="88"/>
      <c r="C67" s="88"/>
      <c r="D67" s="36"/>
      <c r="E67" s="25">
        <v>0</v>
      </c>
      <c r="F67" s="25">
        <v>0</v>
      </c>
      <c r="G67" s="54" t="e">
        <f t="shared" si="0"/>
        <v>#DIV/0!</v>
      </c>
    </row>
    <row r="68" spans="1:7" s="10" customFormat="1" ht="0.75" customHeight="1" hidden="1">
      <c r="A68" s="87" t="s">
        <v>110</v>
      </c>
      <c r="B68" s="88"/>
      <c r="C68" s="88"/>
      <c r="D68" s="36"/>
      <c r="E68" s="25">
        <v>0</v>
      </c>
      <c r="F68" s="25">
        <v>0</v>
      </c>
      <c r="G68" s="54" t="e">
        <f t="shared" si="0"/>
        <v>#DIV/0!</v>
      </c>
    </row>
    <row r="69" spans="1:7" s="10" customFormat="1" ht="0.75" customHeight="1" hidden="1">
      <c r="A69" s="82" t="s">
        <v>37</v>
      </c>
      <c r="B69" s="82"/>
      <c r="C69" s="83"/>
      <c r="D69" s="34" t="s">
        <v>36</v>
      </c>
      <c r="E69" s="21">
        <f>E71+E73</f>
        <v>1157.4</v>
      </c>
      <c r="F69" s="21">
        <f>F71+F73</f>
        <v>1157.4</v>
      </c>
      <c r="G69" s="54">
        <f t="shared" si="0"/>
        <v>100</v>
      </c>
    </row>
    <row r="70" spans="1:7" s="10" customFormat="1" ht="28.5" customHeight="1">
      <c r="A70" s="82" t="s">
        <v>106</v>
      </c>
      <c r="B70" s="82"/>
      <c r="C70" s="83"/>
      <c r="D70" s="34" t="s">
        <v>36</v>
      </c>
      <c r="E70" s="21">
        <f>SUM(E71+E73)</f>
        <v>1157.4</v>
      </c>
      <c r="F70" s="21">
        <f>SUM(F71+F73)</f>
        <v>1157.4</v>
      </c>
      <c r="G70" s="54">
        <f t="shared" si="0"/>
        <v>100</v>
      </c>
    </row>
    <row r="71" spans="1:7" s="10" customFormat="1" ht="25.5" customHeight="1">
      <c r="A71" s="89" t="s">
        <v>90</v>
      </c>
      <c r="B71" s="89"/>
      <c r="C71" s="90"/>
      <c r="D71" s="36" t="s">
        <v>77</v>
      </c>
      <c r="E71" s="25">
        <f>E72</f>
        <v>618.9</v>
      </c>
      <c r="F71" s="26">
        <f>F72</f>
        <v>618.9</v>
      </c>
      <c r="G71" s="50">
        <f t="shared" si="0"/>
        <v>100</v>
      </c>
    </row>
    <row r="72" spans="1:7" s="10" customFormat="1" ht="23.25" customHeight="1">
      <c r="A72" s="89" t="s">
        <v>187</v>
      </c>
      <c r="B72" s="89"/>
      <c r="C72" s="90"/>
      <c r="D72" s="36" t="s">
        <v>186</v>
      </c>
      <c r="E72" s="25">
        <v>618.9</v>
      </c>
      <c r="F72" s="25">
        <v>618.9</v>
      </c>
      <c r="G72" s="50">
        <f t="shared" si="0"/>
        <v>100</v>
      </c>
    </row>
    <row r="73" spans="1:7" s="10" customFormat="1" ht="23.25" customHeight="1">
      <c r="A73" s="87" t="s">
        <v>111</v>
      </c>
      <c r="B73" s="88"/>
      <c r="C73" s="88"/>
      <c r="D73" s="36" t="s">
        <v>112</v>
      </c>
      <c r="E73" s="25">
        <f>E74</f>
        <v>538.5</v>
      </c>
      <c r="F73" s="25">
        <f>F74</f>
        <v>538.5</v>
      </c>
      <c r="G73" s="50">
        <f t="shared" si="0"/>
        <v>100</v>
      </c>
    </row>
    <row r="74" spans="1:7" s="10" customFormat="1" ht="23.25" customHeight="1">
      <c r="A74" s="87" t="s">
        <v>189</v>
      </c>
      <c r="B74" s="88"/>
      <c r="C74" s="88"/>
      <c r="D74" s="36" t="s">
        <v>188</v>
      </c>
      <c r="E74" s="25">
        <f>E75+E76</f>
        <v>538.5</v>
      </c>
      <c r="F74" s="25">
        <f>F75+F76</f>
        <v>538.5</v>
      </c>
      <c r="G74" s="50">
        <f t="shared" si="0"/>
        <v>100</v>
      </c>
    </row>
    <row r="75" spans="1:7" s="10" customFormat="1" ht="23.25" customHeight="1">
      <c r="A75" s="87" t="s">
        <v>147</v>
      </c>
      <c r="B75" s="88"/>
      <c r="C75" s="88"/>
      <c r="D75" s="36"/>
      <c r="E75" s="25">
        <v>3</v>
      </c>
      <c r="F75" s="25">
        <v>3</v>
      </c>
      <c r="G75" s="50">
        <f t="shared" si="0"/>
        <v>100</v>
      </c>
    </row>
    <row r="76" spans="1:7" s="10" customFormat="1" ht="27" customHeight="1">
      <c r="A76" s="87" t="s">
        <v>148</v>
      </c>
      <c r="B76" s="88"/>
      <c r="C76" s="88"/>
      <c r="D76" s="36"/>
      <c r="E76" s="25">
        <v>535.5</v>
      </c>
      <c r="F76" s="25">
        <v>535.5</v>
      </c>
      <c r="G76" s="50">
        <f t="shared" si="0"/>
        <v>100</v>
      </c>
    </row>
    <row r="77" spans="1:7" s="11" customFormat="1" ht="14.25" customHeight="1">
      <c r="A77" s="75" t="s">
        <v>149</v>
      </c>
      <c r="B77" s="75"/>
      <c r="C77" s="79"/>
      <c r="D77" s="34" t="s">
        <v>150</v>
      </c>
      <c r="E77" s="21">
        <f>E78</f>
        <v>1473.1</v>
      </c>
      <c r="F77" s="21">
        <f>F78</f>
        <v>160</v>
      </c>
      <c r="G77" s="54">
        <f t="shared" si="0"/>
        <v>10.861448645713123</v>
      </c>
    </row>
    <row r="78" spans="1:7" s="10" customFormat="1" ht="15.75" customHeight="1">
      <c r="A78" s="86" t="s">
        <v>151</v>
      </c>
      <c r="B78" s="86"/>
      <c r="C78" s="76"/>
      <c r="D78" s="36" t="s">
        <v>152</v>
      </c>
      <c r="E78" s="25">
        <f>E79</f>
        <v>1473.1</v>
      </c>
      <c r="F78" s="26">
        <f>F79</f>
        <v>160</v>
      </c>
      <c r="G78" s="50">
        <f t="shared" si="0"/>
        <v>10.861448645713123</v>
      </c>
    </row>
    <row r="79" spans="1:7" s="10" customFormat="1" ht="14.25" customHeight="1">
      <c r="A79" s="86" t="s">
        <v>202</v>
      </c>
      <c r="B79" s="86"/>
      <c r="C79" s="76"/>
      <c r="D79" s="36" t="s">
        <v>203</v>
      </c>
      <c r="E79" s="25">
        <v>1473.1</v>
      </c>
      <c r="F79" s="26">
        <v>160</v>
      </c>
      <c r="G79" s="50">
        <f t="shared" si="0"/>
        <v>10.861448645713123</v>
      </c>
    </row>
    <row r="80" spans="1:7" s="10" customFormat="1" ht="60" customHeight="1">
      <c r="A80" s="79" t="s">
        <v>198</v>
      </c>
      <c r="B80" s="80"/>
      <c r="C80" s="80"/>
      <c r="D80" s="34" t="s">
        <v>103</v>
      </c>
      <c r="E80" s="21">
        <f>E81</f>
        <v>0</v>
      </c>
      <c r="F80" s="42">
        <f>F81</f>
        <v>-837.9</v>
      </c>
      <c r="G80" s="54"/>
    </row>
    <row r="81" spans="1:7" s="10" customFormat="1" ht="42" customHeight="1">
      <c r="A81" s="76" t="s">
        <v>198</v>
      </c>
      <c r="B81" s="77"/>
      <c r="C81" s="77"/>
      <c r="D81" s="36" t="s">
        <v>104</v>
      </c>
      <c r="E81" s="25">
        <f>E82</f>
        <v>0</v>
      </c>
      <c r="F81" s="24">
        <f>F82</f>
        <v>-837.9</v>
      </c>
      <c r="G81" s="54"/>
    </row>
    <row r="82" spans="1:7" s="11" customFormat="1" ht="42" customHeight="1">
      <c r="A82" s="76" t="s">
        <v>199</v>
      </c>
      <c r="B82" s="77"/>
      <c r="C82" s="77"/>
      <c r="D82" s="36" t="s">
        <v>153</v>
      </c>
      <c r="E82" s="25">
        <v>0</v>
      </c>
      <c r="F82" s="47">
        <v>-837.9</v>
      </c>
      <c r="G82" s="54"/>
    </row>
    <row r="83" spans="1:7" ht="18.75" customHeight="1">
      <c r="A83" s="95" t="s">
        <v>38</v>
      </c>
      <c r="B83" s="95"/>
      <c r="C83" s="96"/>
      <c r="D83" s="33" t="s">
        <v>78</v>
      </c>
      <c r="E83" s="32">
        <f>E14+E59</f>
        <v>106804.6</v>
      </c>
      <c r="F83" s="32">
        <f>F14+F59</f>
        <v>117920.50000000003</v>
      </c>
      <c r="G83" s="51">
        <f>F83/E83*100</f>
        <v>110.40769779578785</v>
      </c>
    </row>
    <row r="84" spans="1:7" ht="12.75">
      <c r="A84" s="38"/>
      <c r="B84" s="38"/>
      <c r="C84" s="38"/>
      <c r="D84" s="6"/>
      <c r="E84" s="9"/>
      <c r="F84" s="9"/>
      <c r="G84" s="5"/>
    </row>
    <row r="85" spans="1:7" ht="12.75">
      <c r="A85" s="38"/>
      <c r="B85" s="38"/>
      <c r="C85" s="38"/>
      <c r="D85" s="6"/>
      <c r="E85" s="9"/>
      <c r="F85" s="9"/>
      <c r="G85" s="5"/>
    </row>
    <row r="86" spans="1:7" ht="12.75">
      <c r="A86" s="93" t="s">
        <v>52</v>
      </c>
      <c r="B86" s="93"/>
      <c r="C86" s="93"/>
      <c r="D86" s="93"/>
      <c r="E86" s="93"/>
      <c r="F86" s="93"/>
      <c r="G86" s="93"/>
    </row>
    <row r="87" spans="1:7" ht="12.75">
      <c r="A87" s="40"/>
      <c r="B87" s="40"/>
      <c r="C87" s="40"/>
      <c r="D87" s="7"/>
      <c r="E87" s="15"/>
      <c r="F87" s="15"/>
      <c r="G87" s="7"/>
    </row>
    <row r="88" spans="1:6" ht="12.75">
      <c r="A88" s="38"/>
      <c r="B88" s="38"/>
      <c r="C88" s="38"/>
      <c r="D88" s="6"/>
      <c r="E88" s="9"/>
      <c r="F88" s="9"/>
    </row>
    <row r="89" spans="1:7" ht="12.75" customHeight="1">
      <c r="A89" s="60" t="s">
        <v>39</v>
      </c>
      <c r="B89" s="60"/>
      <c r="C89" s="60"/>
      <c r="D89" s="61" t="s">
        <v>89</v>
      </c>
      <c r="E89" s="61" t="s">
        <v>169</v>
      </c>
      <c r="F89" s="61" t="s">
        <v>175</v>
      </c>
      <c r="G89" s="61" t="s">
        <v>91</v>
      </c>
    </row>
    <row r="90" spans="1:7" ht="17.25" customHeight="1">
      <c r="A90" s="60"/>
      <c r="B90" s="60"/>
      <c r="C90" s="60"/>
      <c r="D90" s="61"/>
      <c r="E90" s="61"/>
      <c r="F90" s="61"/>
      <c r="G90" s="61"/>
    </row>
    <row r="91" spans="1:7" ht="21.75" customHeight="1">
      <c r="A91" s="60"/>
      <c r="B91" s="60"/>
      <c r="C91" s="60"/>
      <c r="D91" s="62"/>
      <c r="E91" s="62"/>
      <c r="F91" s="62"/>
      <c r="G91" s="62"/>
    </row>
    <row r="92" spans="1:7" ht="13.5">
      <c r="A92" s="66" t="s">
        <v>41</v>
      </c>
      <c r="B92" s="66"/>
      <c r="C92" s="66"/>
      <c r="D92" s="44" t="s">
        <v>2</v>
      </c>
      <c r="E92" s="45">
        <f>SUM(E93:E97)</f>
        <v>24288.8</v>
      </c>
      <c r="F92" s="45">
        <f>SUM(F93:F97)</f>
        <v>23188.9</v>
      </c>
      <c r="G92" s="55">
        <f aca="true" t="shared" si="1" ref="G92:G122">F92/E92*100</f>
        <v>95.47157537630514</v>
      </c>
    </row>
    <row r="93" spans="1:7" ht="26.25" customHeight="1">
      <c r="A93" s="86" t="s">
        <v>79</v>
      </c>
      <c r="B93" s="86"/>
      <c r="C93" s="86"/>
      <c r="D93" s="46" t="s">
        <v>60</v>
      </c>
      <c r="E93" s="27">
        <v>854.3</v>
      </c>
      <c r="F93" s="27">
        <v>854.3</v>
      </c>
      <c r="G93" s="56">
        <f t="shared" si="1"/>
        <v>100</v>
      </c>
    </row>
    <row r="94" spans="1:7" ht="37.5" customHeight="1">
      <c r="A94" s="86" t="s">
        <v>80</v>
      </c>
      <c r="B94" s="86"/>
      <c r="C94" s="86"/>
      <c r="D94" s="46" t="s">
        <v>3</v>
      </c>
      <c r="E94" s="27">
        <v>17099.2</v>
      </c>
      <c r="F94" s="27">
        <v>16292.9</v>
      </c>
      <c r="G94" s="56">
        <f t="shared" si="1"/>
        <v>95.28457471694581</v>
      </c>
    </row>
    <row r="95" spans="1:7" ht="26.25" customHeight="1">
      <c r="A95" s="86" t="s">
        <v>105</v>
      </c>
      <c r="B95" s="86"/>
      <c r="C95" s="86"/>
      <c r="D95" s="46" t="s">
        <v>69</v>
      </c>
      <c r="E95" s="27">
        <v>209.1</v>
      </c>
      <c r="F95" s="27">
        <v>209.1</v>
      </c>
      <c r="G95" s="56">
        <f t="shared" si="1"/>
        <v>100</v>
      </c>
    </row>
    <row r="96" spans="1:7" ht="12.75">
      <c r="A96" s="86" t="s">
        <v>42</v>
      </c>
      <c r="B96" s="86"/>
      <c r="C96" s="86"/>
      <c r="D96" s="46" t="s">
        <v>48</v>
      </c>
      <c r="E96" s="27">
        <v>293.4</v>
      </c>
      <c r="F96" s="27">
        <v>0</v>
      </c>
      <c r="G96" s="56">
        <f t="shared" si="1"/>
        <v>0</v>
      </c>
    </row>
    <row r="97" spans="1:7" ht="12.75">
      <c r="A97" s="64" t="s">
        <v>65</v>
      </c>
      <c r="B97" s="64"/>
      <c r="C97" s="64"/>
      <c r="D97" s="46" t="s">
        <v>64</v>
      </c>
      <c r="E97" s="27">
        <v>5832.8</v>
      </c>
      <c r="F97" s="27">
        <v>5832.6</v>
      </c>
      <c r="G97" s="56">
        <f t="shared" si="1"/>
        <v>99.99657111507338</v>
      </c>
    </row>
    <row r="98" spans="1:7" ht="13.5">
      <c r="A98" s="82" t="s">
        <v>43</v>
      </c>
      <c r="B98" s="82"/>
      <c r="C98" s="82"/>
      <c r="D98" s="44" t="s">
        <v>4</v>
      </c>
      <c r="E98" s="28">
        <f>E99</f>
        <v>618.9</v>
      </c>
      <c r="F98" s="29">
        <f>F99</f>
        <v>618.9</v>
      </c>
      <c r="G98" s="55">
        <f t="shared" si="1"/>
        <v>100</v>
      </c>
    </row>
    <row r="99" spans="1:7" ht="12.75">
      <c r="A99" s="86" t="s">
        <v>5</v>
      </c>
      <c r="B99" s="86"/>
      <c r="C99" s="86"/>
      <c r="D99" s="46" t="s">
        <v>49</v>
      </c>
      <c r="E99" s="27">
        <v>618.9</v>
      </c>
      <c r="F99" s="30">
        <v>618.9</v>
      </c>
      <c r="G99" s="56">
        <f t="shared" si="1"/>
        <v>100</v>
      </c>
    </row>
    <row r="100" spans="1:7" ht="29.25" customHeight="1">
      <c r="A100" s="75" t="s">
        <v>44</v>
      </c>
      <c r="B100" s="75"/>
      <c r="C100" s="75"/>
      <c r="D100" s="44" t="s">
        <v>22</v>
      </c>
      <c r="E100" s="28">
        <f>SUM(E101:E102)</f>
        <v>611.1</v>
      </c>
      <c r="F100" s="28">
        <f>SUM(F101:F102)</f>
        <v>326.8</v>
      </c>
      <c r="G100" s="55">
        <f t="shared" si="1"/>
        <v>53.47733595156276</v>
      </c>
    </row>
    <row r="101" spans="1:7" ht="25.5" customHeight="1">
      <c r="A101" s="86" t="s">
        <v>81</v>
      </c>
      <c r="B101" s="86"/>
      <c r="C101" s="86"/>
      <c r="D101" s="46" t="s">
        <v>53</v>
      </c>
      <c r="E101" s="27">
        <v>337.6</v>
      </c>
      <c r="F101" s="30">
        <v>257.5</v>
      </c>
      <c r="G101" s="56">
        <f t="shared" si="1"/>
        <v>76.27369668246445</v>
      </c>
    </row>
    <row r="102" spans="1:7" ht="12.75">
      <c r="A102" s="86" t="s">
        <v>45</v>
      </c>
      <c r="B102" s="86"/>
      <c r="C102" s="86"/>
      <c r="D102" s="46" t="s">
        <v>23</v>
      </c>
      <c r="E102" s="27">
        <v>273.5</v>
      </c>
      <c r="F102" s="30">
        <v>69.3</v>
      </c>
      <c r="G102" s="56">
        <f t="shared" si="1"/>
        <v>25.338208409506397</v>
      </c>
    </row>
    <row r="103" spans="1:7" ht="14.25" customHeight="1">
      <c r="A103" s="75" t="s">
        <v>67</v>
      </c>
      <c r="B103" s="75"/>
      <c r="C103" s="75"/>
      <c r="D103" s="44" t="s">
        <v>68</v>
      </c>
      <c r="E103" s="28">
        <f>SUM(E104:E108)</f>
        <v>12163.4</v>
      </c>
      <c r="F103" s="28">
        <f>SUM(F104:F108)</f>
        <v>10801.9</v>
      </c>
      <c r="G103" s="55">
        <f t="shared" si="1"/>
        <v>88.80658368548268</v>
      </c>
    </row>
    <row r="104" spans="1:7" ht="12.75">
      <c r="A104" s="86" t="s">
        <v>125</v>
      </c>
      <c r="B104" s="86"/>
      <c r="C104" s="86"/>
      <c r="D104" s="46" t="s">
        <v>124</v>
      </c>
      <c r="E104" s="27">
        <v>597.2</v>
      </c>
      <c r="F104" s="30">
        <v>597.2</v>
      </c>
      <c r="G104" s="56">
        <f t="shared" si="1"/>
        <v>100</v>
      </c>
    </row>
    <row r="105" spans="1:7" ht="12.75">
      <c r="A105" s="76" t="s">
        <v>154</v>
      </c>
      <c r="B105" s="77"/>
      <c r="C105" s="78"/>
      <c r="D105" s="46" t="s">
        <v>155</v>
      </c>
      <c r="E105" s="27">
        <v>581.7</v>
      </c>
      <c r="F105" s="30">
        <v>145.4</v>
      </c>
      <c r="G105" s="56">
        <f t="shared" si="1"/>
        <v>24.995702252019942</v>
      </c>
    </row>
    <row r="106" spans="1:7" ht="14.25" customHeight="1">
      <c r="A106" s="86" t="s">
        <v>82</v>
      </c>
      <c r="B106" s="86"/>
      <c r="C106" s="86"/>
      <c r="D106" s="46" t="s">
        <v>83</v>
      </c>
      <c r="E106" s="27">
        <v>10779.5</v>
      </c>
      <c r="F106" s="43">
        <v>9854.3</v>
      </c>
      <c r="G106" s="56">
        <f t="shared" si="1"/>
        <v>91.41704160675356</v>
      </c>
    </row>
    <row r="107" spans="1:7" ht="14.25" customHeight="1">
      <c r="A107" s="86" t="s">
        <v>195</v>
      </c>
      <c r="B107" s="86"/>
      <c r="C107" s="86"/>
      <c r="D107" s="46" t="s">
        <v>190</v>
      </c>
      <c r="E107" s="27">
        <v>130</v>
      </c>
      <c r="F107" s="27">
        <v>130</v>
      </c>
      <c r="G107" s="56">
        <f t="shared" si="1"/>
        <v>100</v>
      </c>
    </row>
    <row r="108" spans="1:7" ht="14.25" customHeight="1">
      <c r="A108" s="76" t="s">
        <v>156</v>
      </c>
      <c r="B108" s="77"/>
      <c r="C108" s="78"/>
      <c r="D108" s="46" t="s">
        <v>157</v>
      </c>
      <c r="E108" s="27">
        <v>75</v>
      </c>
      <c r="F108" s="27">
        <v>75</v>
      </c>
      <c r="G108" s="56">
        <f t="shared" si="1"/>
        <v>100</v>
      </c>
    </row>
    <row r="109" spans="1:7" ht="13.5">
      <c r="A109" s="75" t="s">
        <v>46</v>
      </c>
      <c r="B109" s="75"/>
      <c r="C109" s="75"/>
      <c r="D109" s="44" t="s">
        <v>6</v>
      </c>
      <c r="E109" s="28">
        <f>E110+E111+E112</f>
        <v>55640.1</v>
      </c>
      <c r="F109" s="28">
        <f>F110+F111+F112</f>
        <v>52917.5</v>
      </c>
      <c r="G109" s="55">
        <f t="shared" si="1"/>
        <v>95.10676652270574</v>
      </c>
    </row>
    <row r="110" spans="1:7" ht="12.75">
      <c r="A110" s="86" t="s">
        <v>24</v>
      </c>
      <c r="B110" s="86"/>
      <c r="C110" s="86"/>
      <c r="D110" s="46" t="s">
        <v>25</v>
      </c>
      <c r="E110" s="27">
        <v>5635.5</v>
      </c>
      <c r="F110" s="30">
        <v>5409.4</v>
      </c>
      <c r="G110" s="56">
        <f t="shared" si="1"/>
        <v>95.98793363499244</v>
      </c>
    </row>
    <row r="111" spans="1:7" ht="12.75">
      <c r="A111" s="86" t="s">
        <v>58</v>
      </c>
      <c r="B111" s="86"/>
      <c r="C111" s="86"/>
      <c r="D111" s="46" t="s">
        <v>59</v>
      </c>
      <c r="E111" s="27">
        <v>33310.7</v>
      </c>
      <c r="F111" s="30">
        <v>31769.6</v>
      </c>
      <c r="G111" s="56">
        <f t="shared" si="1"/>
        <v>95.37355864632086</v>
      </c>
    </row>
    <row r="112" spans="1:7" ht="12.75">
      <c r="A112" s="86" t="s">
        <v>47</v>
      </c>
      <c r="B112" s="86"/>
      <c r="C112" s="86"/>
      <c r="D112" s="46" t="s">
        <v>50</v>
      </c>
      <c r="E112" s="27">
        <v>16693.9</v>
      </c>
      <c r="F112" s="30">
        <v>15738.5</v>
      </c>
      <c r="G112" s="56">
        <f t="shared" si="1"/>
        <v>94.27695146131221</v>
      </c>
    </row>
    <row r="113" spans="1:7" ht="13.5">
      <c r="A113" s="79" t="s">
        <v>158</v>
      </c>
      <c r="B113" s="80"/>
      <c r="C113" s="81"/>
      <c r="D113" s="44" t="s">
        <v>159</v>
      </c>
      <c r="E113" s="28">
        <f>E114</f>
        <v>268.4</v>
      </c>
      <c r="F113" s="29">
        <f>F114</f>
        <v>268.4</v>
      </c>
      <c r="G113" s="55">
        <f t="shared" si="1"/>
        <v>100</v>
      </c>
    </row>
    <row r="114" spans="1:7" ht="12.75">
      <c r="A114" s="76" t="s">
        <v>160</v>
      </c>
      <c r="B114" s="77"/>
      <c r="C114" s="78"/>
      <c r="D114" s="46" t="s">
        <v>161</v>
      </c>
      <c r="E114" s="27">
        <v>268.4</v>
      </c>
      <c r="F114" s="30">
        <v>268.4</v>
      </c>
      <c r="G114" s="56">
        <f t="shared" si="1"/>
        <v>100</v>
      </c>
    </row>
    <row r="115" spans="1:7" ht="13.5">
      <c r="A115" s="75" t="s">
        <v>62</v>
      </c>
      <c r="B115" s="75"/>
      <c r="C115" s="75"/>
      <c r="D115" s="44" t="s">
        <v>7</v>
      </c>
      <c r="E115" s="28">
        <f>E116</f>
        <v>27606.8</v>
      </c>
      <c r="F115" s="29">
        <f>F116</f>
        <v>27065.8</v>
      </c>
      <c r="G115" s="55">
        <f t="shared" si="1"/>
        <v>98.04033788776678</v>
      </c>
    </row>
    <row r="116" spans="1:7" ht="12.75">
      <c r="A116" s="86" t="s">
        <v>8</v>
      </c>
      <c r="B116" s="86"/>
      <c r="C116" s="86"/>
      <c r="D116" s="46" t="s">
        <v>9</v>
      </c>
      <c r="E116" s="27">
        <v>27606.8</v>
      </c>
      <c r="F116" s="30">
        <v>27065.8</v>
      </c>
      <c r="G116" s="56">
        <f t="shared" si="1"/>
        <v>98.04033788776678</v>
      </c>
    </row>
    <row r="117" spans="1:7" s="11" customFormat="1" ht="12.75" customHeight="1">
      <c r="A117" s="75" t="s">
        <v>84</v>
      </c>
      <c r="B117" s="75"/>
      <c r="C117" s="75"/>
      <c r="D117" s="44" t="s">
        <v>85</v>
      </c>
      <c r="E117" s="28">
        <f>E118+E119</f>
        <v>756.3</v>
      </c>
      <c r="F117" s="28">
        <f>F118+F119</f>
        <v>746.3</v>
      </c>
      <c r="G117" s="55">
        <f t="shared" si="1"/>
        <v>98.67777337035568</v>
      </c>
    </row>
    <row r="118" spans="1:7" ht="12.75" customHeight="1">
      <c r="A118" s="86" t="s">
        <v>87</v>
      </c>
      <c r="B118" s="86"/>
      <c r="C118" s="86"/>
      <c r="D118" s="46" t="s">
        <v>86</v>
      </c>
      <c r="E118" s="27">
        <v>691.3</v>
      </c>
      <c r="F118" s="30">
        <v>691.3</v>
      </c>
      <c r="G118" s="56">
        <f t="shared" si="1"/>
        <v>100</v>
      </c>
    </row>
    <row r="119" spans="1:7" ht="12.75" customHeight="1">
      <c r="A119" s="76" t="s">
        <v>162</v>
      </c>
      <c r="B119" s="77"/>
      <c r="C119" s="78"/>
      <c r="D119" s="46" t="s">
        <v>163</v>
      </c>
      <c r="E119" s="27">
        <v>65</v>
      </c>
      <c r="F119" s="30">
        <v>55</v>
      </c>
      <c r="G119" s="56">
        <f t="shared" si="1"/>
        <v>84.61538461538461</v>
      </c>
    </row>
    <row r="120" spans="1:7" ht="18.75" customHeight="1">
      <c r="A120" s="75" t="s">
        <v>164</v>
      </c>
      <c r="B120" s="75"/>
      <c r="C120" s="75"/>
      <c r="D120" s="44" t="s">
        <v>165</v>
      </c>
      <c r="E120" s="28">
        <f>E121</f>
        <v>5680.1</v>
      </c>
      <c r="F120" s="29">
        <f>F121</f>
        <v>5680</v>
      </c>
      <c r="G120" s="55">
        <f t="shared" si="1"/>
        <v>99.99823946761501</v>
      </c>
    </row>
    <row r="121" spans="1:7" ht="13.5" customHeight="1">
      <c r="A121" s="76" t="s">
        <v>166</v>
      </c>
      <c r="B121" s="77"/>
      <c r="C121" s="78"/>
      <c r="D121" s="46" t="s">
        <v>167</v>
      </c>
      <c r="E121" s="27">
        <v>5680.1</v>
      </c>
      <c r="F121" s="30">
        <v>5680</v>
      </c>
      <c r="G121" s="56">
        <f t="shared" si="1"/>
        <v>99.99823946761501</v>
      </c>
    </row>
    <row r="122" spans="1:8" ht="13.5">
      <c r="A122" s="66" t="s">
        <v>10</v>
      </c>
      <c r="B122" s="66"/>
      <c r="C122" s="66"/>
      <c r="D122" s="44" t="s">
        <v>78</v>
      </c>
      <c r="E122" s="28">
        <f>E92+E98+E100+E103+E109+E113+E115+E117+E120</f>
        <v>127633.9</v>
      </c>
      <c r="F122" s="28">
        <f>F92+F98+F100+F103+F109+F113+F115+F117+F120</f>
        <v>121614.5</v>
      </c>
      <c r="G122" s="55">
        <f t="shared" si="1"/>
        <v>95.28385483793883</v>
      </c>
      <c r="H122" s="1"/>
    </row>
    <row r="123" spans="1:7" ht="12">
      <c r="A123" s="94"/>
      <c r="B123" s="94"/>
      <c r="C123" s="94"/>
      <c r="E123" s="19"/>
      <c r="F123" s="17"/>
      <c r="G123" s="2"/>
    </row>
    <row r="124" spans="1:7" ht="12">
      <c r="A124" s="94"/>
      <c r="B124" s="94"/>
      <c r="C124" s="94"/>
      <c r="E124" s="19"/>
      <c r="F124" s="17"/>
      <c r="G124" s="2"/>
    </row>
    <row r="125" spans="1:7" ht="12">
      <c r="A125" s="94"/>
      <c r="B125" s="94"/>
      <c r="C125" s="94"/>
      <c r="E125" s="19"/>
      <c r="F125" s="17"/>
      <c r="G125" s="2"/>
    </row>
    <row r="126" spans="1:3" ht="12">
      <c r="A126" s="94"/>
      <c r="B126" s="94"/>
      <c r="C126" s="94"/>
    </row>
    <row r="127" spans="1:3" ht="12">
      <c r="A127" s="94"/>
      <c r="B127" s="94"/>
      <c r="C127" s="94"/>
    </row>
    <row r="128" spans="1:3" ht="12">
      <c r="A128" s="94"/>
      <c r="B128" s="94"/>
      <c r="C128" s="94"/>
    </row>
  </sheetData>
  <sheetProtection/>
  <mergeCells count="124">
    <mergeCell ref="A18:C18"/>
    <mergeCell ref="A19:C19"/>
    <mergeCell ref="A20:C20"/>
    <mergeCell ref="A31:C31"/>
    <mergeCell ref="A29:C29"/>
    <mergeCell ref="A23:C23"/>
    <mergeCell ref="A24:C24"/>
    <mergeCell ref="A25:C25"/>
    <mergeCell ref="A21:C21"/>
    <mergeCell ref="A22:C22"/>
    <mergeCell ref="A34:C34"/>
    <mergeCell ref="A63:C63"/>
    <mergeCell ref="A57:C57"/>
    <mergeCell ref="A50:C50"/>
    <mergeCell ref="A55:C55"/>
    <mergeCell ref="A43:C43"/>
    <mergeCell ref="A44:C44"/>
    <mergeCell ref="A42:C42"/>
    <mergeCell ref="A46:C46"/>
    <mergeCell ref="A47:C47"/>
    <mergeCell ref="A30:C30"/>
    <mergeCell ref="G89:G91"/>
    <mergeCell ref="A35:C35"/>
    <mergeCell ref="A37:C37"/>
    <mergeCell ref="A38:C38"/>
    <mergeCell ref="A39:C39"/>
    <mergeCell ref="A40:C40"/>
    <mergeCell ref="A59:C59"/>
    <mergeCell ref="A41:C41"/>
    <mergeCell ref="A45:C45"/>
    <mergeCell ref="E89:E91"/>
    <mergeCell ref="A60:C60"/>
    <mergeCell ref="A54:C54"/>
    <mergeCell ref="A56:C56"/>
    <mergeCell ref="A52:C52"/>
    <mergeCell ref="A53:C53"/>
    <mergeCell ref="A64:C64"/>
    <mergeCell ref="A72:C72"/>
    <mergeCell ref="D89:D91"/>
    <mergeCell ref="A109:C109"/>
    <mergeCell ref="A110:C110"/>
    <mergeCell ref="A79:C79"/>
    <mergeCell ref="A51:C51"/>
    <mergeCell ref="A58:C58"/>
    <mergeCell ref="A94:C94"/>
    <mergeCell ref="A96:C96"/>
    <mergeCell ref="A103:C103"/>
    <mergeCell ref="A82:C82"/>
    <mergeCell ref="A118:C118"/>
    <mergeCell ref="A76:C76"/>
    <mergeCell ref="A86:G86"/>
    <mergeCell ref="A83:C83"/>
    <mergeCell ref="F89:F91"/>
    <mergeCell ref="A77:C77"/>
    <mergeCell ref="A128:C128"/>
    <mergeCell ref="A89:C91"/>
    <mergeCell ref="A122:C122"/>
    <mergeCell ref="A126:C126"/>
    <mergeCell ref="A123:C123"/>
    <mergeCell ref="A124:C124"/>
    <mergeCell ref="A95:C95"/>
    <mergeCell ref="A121:C121"/>
    <mergeCell ref="A120:C120"/>
    <mergeCell ref="A92:C92"/>
    <mergeCell ref="A108:C108"/>
    <mergeCell ref="A116:C116"/>
    <mergeCell ref="A104:C104"/>
    <mergeCell ref="A107:C107"/>
    <mergeCell ref="A100:C100"/>
    <mergeCell ref="A97:C97"/>
    <mergeCell ref="A102:C102"/>
    <mergeCell ref="A106:C106"/>
    <mergeCell ref="A101:C101"/>
    <mergeCell ref="A105:C105"/>
    <mergeCell ref="D11:D13"/>
    <mergeCell ref="A8:G8"/>
    <mergeCell ref="F11:F13"/>
    <mergeCell ref="A112:C112"/>
    <mergeCell ref="A127:C127"/>
    <mergeCell ref="A125:C125"/>
    <mergeCell ref="A99:C99"/>
    <mergeCell ref="A111:C111"/>
    <mergeCell ref="A119:C119"/>
    <mergeCell ref="A117:C117"/>
    <mergeCell ref="A66:C66"/>
    <mergeCell ref="A67:C67"/>
    <mergeCell ref="A68:C68"/>
    <mergeCell ref="A81:C81"/>
    <mergeCell ref="A71:C71"/>
    <mergeCell ref="A78:C78"/>
    <mergeCell ref="A75:C75"/>
    <mergeCell ref="A74:C74"/>
    <mergeCell ref="A69:C69"/>
    <mergeCell ref="A73:C73"/>
    <mergeCell ref="A115:C115"/>
    <mergeCell ref="A114:C114"/>
    <mergeCell ref="A113:C113"/>
    <mergeCell ref="A61:C61"/>
    <mergeCell ref="A62:C62"/>
    <mergeCell ref="A98:C98"/>
    <mergeCell ref="A93:C93"/>
    <mergeCell ref="A80:C80"/>
    <mergeCell ref="A65:C65"/>
    <mergeCell ref="A70:C70"/>
    <mergeCell ref="A48:C48"/>
    <mergeCell ref="A49:C49"/>
    <mergeCell ref="A15:C15"/>
    <mergeCell ref="A16:C16"/>
    <mergeCell ref="A17:C17"/>
    <mergeCell ref="A26:C26"/>
    <mergeCell ref="A36:C36"/>
    <mergeCell ref="A33:C33"/>
    <mergeCell ref="A27:C27"/>
    <mergeCell ref="A28:C28"/>
    <mergeCell ref="E1:G1"/>
    <mergeCell ref="E2:G2"/>
    <mergeCell ref="A32:C32"/>
    <mergeCell ref="A11:C13"/>
    <mergeCell ref="E11:E13"/>
    <mergeCell ref="G11:G13"/>
    <mergeCell ref="A4:G4"/>
    <mergeCell ref="A5:G5"/>
    <mergeCell ref="A6:G6"/>
    <mergeCell ref="A14:C14"/>
  </mergeCells>
  <printOptions/>
  <pageMargins left="0.7874015748031497" right="0.3937007874015748" top="0.6299212598425197" bottom="0.6299212598425197" header="0.3937007874015748" footer="0.35433070866141736"/>
  <pageSetup fitToHeight="0" fitToWidth="1" horizontalDpi="600" verticalDpi="600" orientation="portrait" paperSize="9" scale="67" r:id="rId1"/>
  <rowBreaks count="1" manualBreakCount="1">
    <brk id="8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2016-01-14T17:35:16Z</cp:lastPrinted>
  <dcterms:created xsi:type="dcterms:W3CDTF">1996-10-08T23:32:33Z</dcterms:created>
  <dcterms:modified xsi:type="dcterms:W3CDTF">2016-03-21T06:20:35Z</dcterms:modified>
  <cp:category/>
  <cp:version/>
  <cp:contentType/>
  <cp:contentStatus/>
</cp:coreProperties>
</file>