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375" windowHeight="39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'Лист1'!$A$1:$H$137</definedName>
  </definedNames>
  <calcPr fullCalcOnLoad="1"/>
</workbook>
</file>

<file path=xl/sharedStrings.xml><?xml version="1.0" encoding="utf-8"?>
<sst xmlns="http://schemas.openxmlformats.org/spreadsheetml/2006/main" count="195" uniqueCount="136">
  <si>
    <t>ПЛАН</t>
  </si>
  <si>
    <t xml:space="preserve">реализации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</si>
  <si>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</si>
  <si>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</si>
  <si>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</si>
  <si>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</si>
  <si>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</si>
  <si>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</si>
  <si>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всего</t>
  </si>
  <si>
    <t>областной бюджет</t>
  </si>
  <si>
    <t>местный бюджет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</si>
  <si>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</si>
  <si>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Администрация МО «Приморское городское поселение»</t>
  </si>
  <si>
    <t>2017-2020</t>
  </si>
  <si>
    <t xml:space="preserve">1. Подпрограмма «Энергетика в МО «Приморское городское поселение» </t>
  </si>
  <si>
    <t>2018-2020</t>
  </si>
  <si>
    <t xml:space="preserve">Замена  участка тепловой сети от д.№5, до д.№6 п. Ермилово </t>
  </si>
  <si>
    <t>Ремонт в здании котельной п. Лужки  с заменой оборудования</t>
  </si>
  <si>
    <t>2018-2019</t>
  </si>
  <si>
    <t>Замена мазутных емкостей в здании котельной на жидком топливе п. Ермилово</t>
  </si>
  <si>
    <t xml:space="preserve">2017-2020 </t>
  </si>
  <si>
    <t>Корректировка сметной документации с получением положительного заключения экспертизы, составление смет, экспертиза работ</t>
  </si>
  <si>
    <t>Приобретение блок ТЭНов для бани пос. Красная Долина</t>
  </si>
  <si>
    <t>Поставка водогрейного котла в здание котельной дер. Камышовка</t>
  </si>
  <si>
    <t>Замена котельного оборудования в здании котельной п. Лужки</t>
  </si>
  <si>
    <t xml:space="preserve">Текущий ремонт и техническое обслуживание газораспределительной сети  пос. Озерки  </t>
  </si>
  <si>
    <t xml:space="preserve">Техническое обслуживание газораспределительной сети пос. Озерки  </t>
  </si>
  <si>
    <t>Актуализация схемы теплоснабжения МО «Приморское городское поселение»</t>
  </si>
  <si>
    <t>Технический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</si>
  <si>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Авторский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</si>
  <si>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Строительство газопровода-ввода к индивидуальным жилым домам пос. Озерки Выборгского района Ленинградской области (41 км трассы Зеленогорск -Приморск-Выборг)</t>
  </si>
  <si>
    <t>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Приморск- Выборг)</t>
  </si>
  <si>
    <t>Строительный контроль за строительно-монтажными работами объекта строительства: «Газоснабжение индивидуальных домов пос. Озерки Выборгского района Ленинградской области по адресу Ленинградская область Выборгский район муниципальное образование «Приморское городское поселение» пос. Озерки (41 км трассы Зеленогорск-Приморск-Выборг)</t>
  </si>
  <si>
    <t>Итого по Подпрограмме 1</t>
  </si>
  <si>
    <t>2. Подпрограмма «Водоснабжение и водоотведение в   МО «Приморское городское поселение»</t>
  </si>
  <si>
    <t>1. Содержание объектов коммунального хозяйства</t>
  </si>
  <si>
    <t>Реализация мероприятий, направленных на безаварийную работу объектов водоснабжения и водоотведения, в рамках подпрограммы «Водоснабжение и водоотведение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</si>
  <si>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Ремонт трех артезианских скважин в  г. Приморске</t>
  </si>
  <si>
    <t>Технологическое присоединение энергопринимающих устройств объекта: артезианской скважины (реестровый №2-166), расположенного по адресу: 188910, Ленинградская обл., Выборгский р-н, Приморск г, Вокзальная ул. у дома №3</t>
  </si>
  <si>
    <t>Технадзор за производством работ по ремонту и замене объектов водоснабжения и водоотведения</t>
  </si>
  <si>
    <t>Итого по Подпрограмме 2</t>
  </si>
  <si>
    <t>1.1</t>
  </si>
  <si>
    <t>1.2</t>
  </si>
  <si>
    <t>3.1</t>
  </si>
  <si>
    <t>1.        Основное мероприятие «Развитие коммунального хозяйства для повышения энергоэффективности»</t>
  </si>
  <si>
    <t>1. Основное мероприятие «Развитие системы водоснабжения и водоотведения»</t>
  </si>
  <si>
    <t>1.1.2</t>
  </si>
  <si>
    <t>1.3</t>
  </si>
  <si>
    <t>1.4</t>
  </si>
  <si>
    <t xml:space="preserve">Предоставление субсидии юридическим лицам (за исключением субсидий государственным (муниципальным) учреждениям), индивидуальным предпринимателям, оказывающим услуги теплоснабжения населению муниципального образования «Приморское городское поселение» Выборгского района Ленинградской области, в целях финансового обеспечения (возмещения) затрат на строительство (реконструкцию, техническое перевооружение) объектов теплоснабжения </t>
  </si>
  <si>
    <t>2.1</t>
  </si>
  <si>
    <t>1.5</t>
  </si>
  <si>
    <t>Оплата по исполнительному листу проектно-изыскательских работ по реконструкции водоочистных сооружений в п. Малышево Выборгского района Ленинградской области</t>
  </si>
  <si>
    <t>Демонтаж водогрейного котла №2 (Ква-2,0 мв) (горелки, обвязки котла) в здании котельной дер. Камышовка</t>
  </si>
  <si>
    <t>Установка водогрейного котла №2 в здании котельной дер. Камышовка</t>
  </si>
  <si>
    <t>Установка жидкотопливной горелки и обвязка водогрейного котла в здании котельной дер. Камышовка</t>
  </si>
  <si>
    <t xml:space="preserve">Подготовка и утверждение схемы расположения земельного участка под строительство газопровода на кадастровом плане территории, с последующей постановкой на Государственный кадастровый учет земельного участка под газоснабжение индивидуальных жилых домов </t>
  </si>
  <si>
    <t>Пусконаладка водогрейного котла №2 и жидкотопливной горелки водогрейного котла в здании котельной дер. Камышовка</t>
  </si>
  <si>
    <t>2017-2018</t>
  </si>
  <si>
    <t>Замена участка теплотрассы от дороги до узла учета на школу-интернат г. Приморск</t>
  </si>
  <si>
    <t>Замена участка тепловой сети от  котельной до ТК-8 г. Приморск</t>
  </si>
  <si>
    <t>Замена участка теплотрассы ТК-2 - баня, п. Рябово</t>
  </si>
  <si>
    <t>Врезка вновь построенного газопровода в существующий газопровод высокого давления по адресу: Ленинградская область, Выборгский район, муниципальное образование «Приморское городское поселение» п. Озерки (41 км трассы Зеленогорск-Приморск-Выборг)</t>
  </si>
  <si>
    <t>Технический надзор, строительный контроль за производством работ по ремонту и замене объектов теплоснабжения</t>
  </si>
  <si>
    <t>1.      Ремонт объектов коммунального хозяйства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</si>
  <si>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</si>
  <si>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</si>
  <si>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</si>
  <si>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</si>
  <si>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</si>
  <si>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</si>
  <si>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</si>
  <si>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</si>
  <si>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</si>
  <si>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</si>
  <si>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Реализация мероприятий в рамках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</si>
  <si>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 xml:space="preserve">Замена  участка тепловой сети от котельной до ТК 1 в п. Ермилово </t>
  </si>
  <si>
    <t>Формирование и постановка на государственный кадастровый учет земельных участков под объектами коммунального хозяйства</t>
  </si>
  <si>
    <t>Реализация мероприятий по обеспечению устойчивого функционирования объектов теплоснабжения на территории Ленинградской области в рамках подпрограммы «Энергетика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</si>
  <si>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1.16</t>
  </si>
  <si>
    <t>1.17</t>
  </si>
  <si>
    <t>1.18</t>
  </si>
  <si>
    <t>1.19</t>
  </si>
  <si>
    <t>Приложение 2</t>
  </si>
  <si>
    <t>Замена участка теплотрассы п. Рябово от ТК-4 до д. №16</t>
  </si>
  <si>
    <t>Поставка  2-х водогрейных  котлов с горелками в здание котельной г. Приморск, наб. Гагарина (реестр. №2-922)</t>
  </si>
  <si>
    <t>Замена и и пуско-наладка 2-х водогрейных  котлов с горелками в здание котельной г. Приморск, наб. Гагарина (реестр. №2-922)</t>
  </si>
  <si>
    <t>Поверочный гидравлический расчет головной тепломагистрали тепловых сетей от котельной (г. Приморск, ул. Школьная) до ТК-8</t>
  </si>
  <si>
    <t>4.1</t>
  </si>
  <si>
    <t>Демонтаж  дымовой трубы в котельной п. Глебычево</t>
  </si>
  <si>
    <t xml:space="preserve">к муниципальной программе </t>
  </si>
  <si>
    <t xml:space="preserve">«Обеспечение устойчивого функционирования и </t>
  </si>
  <si>
    <t xml:space="preserve">развития коммунальной и инженерной </t>
  </si>
  <si>
    <t xml:space="preserve">инфраструктуры и повышение энергоэффективности </t>
  </si>
  <si>
    <t>в МО «Приморское городское поселение»</t>
  </si>
  <si>
    <t>2017-2021</t>
  </si>
  <si>
    <t>2021</t>
  </si>
  <si>
    <t>Изготовление (восстановление) паспортов на объекты недвижимости объектов коммунального хозяйства</t>
  </si>
  <si>
    <t>Замена участка тепловой сети от ТК-10 до домов №21,18,17 п. Глебычево, Офицерский пер.</t>
  </si>
  <si>
    <t>2. Содержание объектов коммунального хозяйства</t>
  </si>
  <si>
    <t>2.3</t>
  </si>
  <si>
    <t>2.2</t>
  </si>
  <si>
    <t>2.4</t>
  </si>
  <si>
    <t>2.5</t>
  </si>
  <si>
    <t>2.6</t>
  </si>
  <si>
    <t>2.7</t>
  </si>
  <si>
    <t>3.1.1</t>
  </si>
  <si>
    <t>3.1.1.1</t>
  </si>
  <si>
    <t>3.1.1.2</t>
  </si>
  <si>
    <t>3.1.1.3</t>
  </si>
  <si>
    <t>3.1.1.4</t>
  </si>
  <si>
    <t>5.1</t>
  </si>
  <si>
    <t>2017-2019</t>
  </si>
  <si>
    <t>Замена участка тепловой сети от  ТК-12  до теплового узла д. №21 по ул. Наб. Лебедева г. Приморск</t>
  </si>
  <si>
    <t>Замена участка тепловой сети от ТК-8 до ТК-9 пос. Камышовка</t>
  </si>
  <si>
    <t>Замена участка тепловой сети от ТК-16а до рынка в г. Приморске</t>
  </si>
  <si>
    <t>3.1.1.5</t>
  </si>
  <si>
    <t>3.1.1.6</t>
  </si>
  <si>
    <t>3.1.1.7</t>
  </si>
  <si>
    <t>Ремонт помещений в здании бани пос. Красная Долина</t>
  </si>
  <si>
    <t>1.20</t>
  </si>
  <si>
    <t>2018-2021</t>
  </si>
  <si>
    <t>Замена котла в здании котельной на жидком топливе пос. Ермилово</t>
  </si>
  <si>
    <t>3.      Мероприятия по обеспечению устойчивого функционирования объектов теплоснабжения на территории Ленинградской области</t>
  </si>
  <si>
    <t>Разработка проектных и изыскательских работ объекта строительства "Газоснабжение природным газом д. Камышовка Выборгского района Ленинградской области"</t>
  </si>
  <si>
    <t>2019-2021</t>
  </si>
  <si>
    <t>4. Поддержка развития коммунального хозяйства</t>
  </si>
  <si>
    <t>5. 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</si>
  <si>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6. Строительство газопровода</t>
  </si>
  <si>
    <t>5.1.1</t>
  </si>
  <si>
    <t>5.1.1.1</t>
  </si>
  <si>
    <t>5.1.2</t>
  </si>
  <si>
    <t>6.1</t>
  </si>
  <si>
    <t>6.2</t>
  </si>
  <si>
    <t>6.3</t>
  </si>
  <si>
    <t>6.4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</si>
</sst>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right" vertical="top" wrapText="1"/>
    </xf>
    <xf numFmtId="172" fontId="5" fillId="0" borderId="13" xfId="0" applyNumberFormat="1" applyFont="1" applyBorder="1" applyAlignment="1">
      <alignment horizontal="right" vertical="top" wrapText="1"/>
    </xf>
    <xf numFmtId="172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vertical="center" wrapText="1"/>
    </xf>
    <xf numFmtId="172" fontId="5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172" fontId="5" fillId="0" borderId="16" xfId="0" applyNumberFormat="1" applyFont="1" applyBorder="1" applyAlignment="1">
      <alignment vertical="center" wrapText="1"/>
    </xf>
    <xf numFmtId="172" fontId="5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top" wrapText="1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4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172" fontId="2" fillId="0" borderId="15" xfId="0" applyNumberFormat="1" applyFont="1" applyBorder="1" applyAlignment="1">
      <alignment vertical="top" wrapText="1"/>
    </xf>
    <xf numFmtId="172" fontId="2" fillId="0" borderId="13" xfId="0" applyNumberFormat="1" applyFont="1" applyBorder="1" applyAlignment="1">
      <alignment vertical="top" wrapText="1"/>
    </xf>
    <xf numFmtId="172" fontId="2" fillId="0" borderId="16" xfId="0" applyNumberFormat="1" applyFont="1" applyBorder="1" applyAlignment="1">
      <alignment vertical="top" wrapText="1"/>
    </xf>
    <xf numFmtId="172" fontId="2" fillId="0" borderId="11" xfId="0" applyNumberFormat="1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zoomScale="130" zoomScaleSheetLayoutView="130" zoomScalePageLayoutView="0" workbookViewId="0" topLeftCell="A136">
      <selection activeCell="F28" sqref="F28"/>
    </sheetView>
  </sheetViews>
  <sheetFormatPr defaultColWidth="9.140625" defaultRowHeight="15"/>
  <cols>
    <col min="1" max="1" width="6.57421875" style="8" customWidth="1"/>
    <col min="2" max="2" width="35.421875" style="8" customWidth="1"/>
    <col min="3" max="3" width="16.28125" style="8" customWidth="1"/>
    <col min="4" max="4" width="8.57421875" style="8" customWidth="1"/>
    <col min="5" max="5" width="8.28125" style="8" customWidth="1"/>
    <col min="6" max="6" width="9.8515625" style="8" customWidth="1"/>
    <col min="7" max="7" width="8.28125" style="8" customWidth="1"/>
    <col min="8" max="8" width="11.421875" style="8" customWidth="1"/>
    <col min="9" max="9" width="10.57421875" style="55" customWidth="1"/>
    <col min="10" max="16384" width="9.140625" style="8" customWidth="1"/>
  </cols>
  <sheetData>
    <row r="1" spans="1:8" ht="15.75">
      <c r="A1" s="91" t="s">
        <v>83</v>
      </c>
      <c r="B1" s="91"/>
      <c r="C1" s="91"/>
      <c r="D1" s="91"/>
      <c r="E1" s="91"/>
      <c r="F1" s="91"/>
      <c r="G1" s="91"/>
      <c r="H1" s="91"/>
    </row>
    <row r="2" spans="1:8" ht="15.75">
      <c r="A2" s="91" t="s">
        <v>90</v>
      </c>
      <c r="B2" s="91"/>
      <c r="C2" s="91"/>
      <c r="D2" s="91"/>
      <c r="E2" s="91"/>
      <c r="F2" s="91"/>
      <c r="G2" s="91"/>
      <c r="H2" s="91"/>
    </row>
    <row r="3" spans="1:8" ht="15.75">
      <c r="A3" s="91" t="s">
        <v>91</v>
      </c>
      <c r="B3" s="91"/>
      <c r="C3" s="91"/>
      <c r="D3" s="91"/>
      <c r="E3" s="91"/>
      <c r="F3" s="91"/>
      <c r="G3" s="91"/>
      <c r="H3" s="91"/>
    </row>
    <row r="4" spans="1:8" ht="15.75">
      <c r="A4" s="91" t="s">
        <v>92</v>
      </c>
      <c r="B4" s="91"/>
      <c r="C4" s="91"/>
      <c r="D4" s="91"/>
      <c r="E4" s="91"/>
      <c r="F4" s="91"/>
      <c r="G4" s="91"/>
      <c r="H4" s="91"/>
    </row>
    <row r="5" spans="1:8" ht="15.75">
      <c r="A5" s="91" t="s">
        <v>93</v>
      </c>
      <c r="B5" s="91"/>
      <c r="C5" s="91"/>
      <c r="D5" s="91"/>
      <c r="E5" s="91"/>
      <c r="F5" s="91"/>
      <c r="G5" s="91"/>
      <c r="H5" s="91"/>
    </row>
    <row r="6" spans="1:8" ht="15.75">
      <c r="A6" s="91" t="s">
        <v>94</v>
      </c>
      <c r="B6" s="91"/>
      <c r="C6" s="91"/>
      <c r="D6" s="91"/>
      <c r="E6" s="91"/>
      <c r="F6" s="91"/>
      <c r="G6" s="91"/>
      <c r="H6" s="91"/>
    </row>
    <row r="7" ht="15.75">
      <c r="A7" s="9"/>
    </row>
    <row r="8" spans="1:8" ht="15.75">
      <c r="A8" s="92" t="s">
        <v>0</v>
      </c>
      <c r="B8" s="92"/>
      <c r="C8" s="92"/>
      <c r="D8" s="92"/>
      <c r="E8" s="92"/>
      <c r="F8" s="92"/>
      <c r="G8" s="92"/>
      <c r="H8" s="92"/>
    </row>
    <row r="9" spans="1:8" ht="50.25" customHeight="1">
      <c r="A9" s="95" t="s">
        <v>1</v>
      </c>
      <c r="B9" s="95"/>
      <c r="C9" s="95"/>
      <c r="D9" s="95"/>
      <c r="E9" s="95"/>
      <c r="F9" s="95"/>
      <c r="G9" s="95"/>
      <c r="H9" s="95"/>
    </row>
    <row r="10" ht="6" customHeight="1">
      <c r="A10" s="10"/>
    </row>
    <row r="11" spans="1:9" s="5" customFormat="1" ht="25.5" customHeight="1">
      <c r="A11" s="93" t="s">
        <v>2</v>
      </c>
      <c r="B11" s="93" t="s">
        <v>3</v>
      </c>
      <c r="C11" s="93" t="s">
        <v>4</v>
      </c>
      <c r="D11" s="93" t="s">
        <v>5</v>
      </c>
      <c r="E11" s="93" t="s">
        <v>6</v>
      </c>
      <c r="F11" s="93" t="s">
        <v>7</v>
      </c>
      <c r="G11" s="93"/>
      <c r="H11" s="93"/>
      <c r="I11" s="54"/>
    </row>
    <row r="12" spans="1:9" s="5" customFormat="1" ht="21.75" customHeight="1">
      <c r="A12" s="93"/>
      <c r="B12" s="93"/>
      <c r="C12" s="93"/>
      <c r="D12" s="93"/>
      <c r="E12" s="93"/>
      <c r="F12" s="11" t="s">
        <v>8</v>
      </c>
      <c r="G12" s="11" t="s">
        <v>9</v>
      </c>
      <c r="H12" s="11" t="s">
        <v>10</v>
      </c>
      <c r="I12" s="54"/>
    </row>
    <row r="13" spans="1:9" s="5" customFormat="1" ht="12.75" customHeight="1">
      <c r="A13" s="93"/>
      <c r="B13" s="74" t="s">
        <v>11</v>
      </c>
      <c r="C13" s="74" t="s">
        <v>12</v>
      </c>
      <c r="D13" s="65" t="s">
        <v>95</v>
      </c>
      <c r="E13" s="49">
        <v>2017</v>
      </c>
      <c r="F13" s="12">
        <f aca="true" t="shared" si="0" ref="F13:F18">SUM(G13:H13)</f>
        <v>99793.59999999999</v>
      </c>
      <c r="G13" s="12">
        <f>SUM(G122+G137)</f>
        <v>8876.5</v>
      </c>
      <c r="H13" s="12">
        <f>SUM(H122+H137)</f>
        <v>90917.09999999999</v>
      </c>
      <c r="I13" s="54"/>
    </row>
    <row r="14" spans="1:9" s="5" customFormat="1" ht="12.75" customHeight="1">
      <c r="A14" s="93"/>
      <c r="B14" s="74"/>
      <c r="C14" s="74"/>
      <c r="D14" s="65"/>
      <c r="E14" s="49">
        <v>2018</v>
      </c>
      <c r="F14" s="13">
        <f t="shared" si="0"/>
        <v>39549.899999999994</v>
      </c>
      <c r="G14" s="13">
        <f>SUM(G21)</f>
        <v>9769</v>
      </c>
      <c r="H14" s="13">
        <f>SUM(H123)</f>
        <v>29780.899999999998</v>
      </c>
      <c r="I14" s="54"/>
    </row>
    <row r="15" spans="1:9" s="5" customFormat="1" ht="12.75" customHeight="1">
      <c r="A15" s="93"/>
      <c r="B15" s="74"/>
      <c r="C15" s="74"/>
      <c r="D15" s="65"/>
      <c r="E15" s="49">
        <v>2019</v>
      </c>
      <c r="F15" s="13">
        <f t="shared" si="0"/>
        <v>3450</v>
      </c>
      <c r="G15" s="13"/>
      <c r="H15" s="13">
        <f>SUM(H124)</f>
        <v>3450</v>
      </c>
      <c r="I15" s="54"/>
    </row>
    <row r="16" spans="1:9" s="5" customFormat="1" ht="12.75" customHeight="1">
      <c r="A16" s="93"/>
      <c r="B16" s="74"/>
      <c r="C16" s="74"/>
      <c r="D16" s="65"/>
      <c r="E16" s="49">
        <v>2020</v>
      </c>
      <c r="F16" s="13">
        <f t="shared" si="0"/>
        <v>1170</v>
      </c>
      <c r="G16" s="13"/>
      <c r="H16" s="13">
        <f>SUM(H125)</f>
        <v>1170</v>
      </c>
      <c r="I16" s="54"/>
    </row>
    <row r="17" spans="1:9" s="5" customFormat="1" ht="12.75" customHeight="1">
      <c r="A17" s="94"/>
      <c r="B17" s="71"/>
      <c r="C17" s="71"/>
      <c r="D17" s="66"/>
      <c r="E17" s="49">
        <v>2021</v>
      </c>
      <c r="F17" s="13">
        <f t="shared" si="0"/>
        <v>350</v>
      </c>
      <c r="G17" s="13"/>
      <c r="H17" s="13">
        <f>SUM(H24)</f>
        <v>350</v>
      </c>
      <c r="I17" s="54"/>
    </row>
    <row r="18" spans="1:9" s="5" customFormat="1" ht="12.75" customHeight="1">
      <c r="A18" s="94"/>
      <c r="B18" s="71"/>
      <c r="C18" s="71"/>
      <c r="D18" s="66"/>
      <c r="E18" s="49" t="s">
        <v>95</v>
      </c>
      <c r="F18" s="14">
        <f t="shared" si="0"/>
        <v>144313.5</v>
      </c>
      <c r="G18" s="14">
        <f>SUM(G13:G16)</f>
        <v>18645.5</v>
      </c>
      <c r="H18" s="14">
        <f>SUM(H13:H17)</f>
        <v>125667.99999999999</v>
      </c>
      <c r="I18" s="54"/>
    </row>
    <row r="19" spans="1:9" s="5" customFormat="1" ht="15.75" customHeight="1">
      <c r="A19" s="86" t="s">
        <v>14</v>
      </c>
      <c r="B19" s="87"/>
      <c r="C19" s="87"/>
      <c r="D19" s="87"/>
      <c r="E19" s="87"/>
      <c r="F19" s="87"/>
      <c r="G19" s="87"/>
      <c r="H19" s="88"/>
      <c r="I19" s="54"/>
    </row>
    <row r="20" spans="1:9" s="5" customFormat="1" ht="12" customHeight="1">
      <c r="A20" s="56" t="s">
        <v>44</v>
      </c>
      <c r="B20" s="57"/>
      <c r="C20" s="57"/>
      <c r="D20" s="57"/>
      <c r="E20" s="15">
        <v>2017</v>
      </c>
      <c r="F20" s="16">
        <f>SUM(G20:H20)</f>
        <v>83881.49999999999</v>
      </c>
      <c r="G20" s="17">
        <f>SUM(G25+G57+G101+G113)</f>
        <v>1339</v>
      </c>
      <c r="H20" s="17">
        <f>SUM(H25+H57+H101+H113)</f>
        <v>82542.49999999999</v>
      </c>
      <c r="I20" s="54"/>
    </row>
    <row r="21" spans="1:9" s="5" customFormat="1" ht="12" customHeight="1">
      <c r="A21" s="59"/>
      <c r="B21" s="60"/>
      <c r="C21" s="60"/>
      <c r="D21" s="60"/>
      <c r="E21" s="18">
        <v>2018</v>
      </c>
      <c r="F21" s="19">
        <f aca="true" t="shared" si="1" ref="F21:F27">SUM(G21:H21)</f>
        <v>39549.899999999994</v>
      </c>
      <c r="G21" s="20">
        <f>SUM(G26+G58+G78+G114)</f>
        <v>9769</v>
      </c>
      <c r="H21" s="20">
        <f>SUM(H26+H58+H78+H97+H114)</f>
        <v>29780.899999999998</v>
      </c>
      <c r="I21" s="54"/>
    </row>
    <row r="22" spans="1:9" s="5" customFormat="1" ht="12" customHeight="1">
      <c r="A22" s="59"/>
      <c r="B22" s="60"/>
      <c r="C22" s="60"/>
      <c r="D22" s="60"/>
      <c r="E22" s="18">
        <v>2019</v>
      </c>
      <c r="F22" s="19">
        <f t="shared" si="1"/>
        <v>3450</v>
      </c>
      <c r="G22" s="20"/>
      <c r="H22" s="20">
        <f>SUM(H27+H59+H79+H102)</f>
        <v>3450</v>
      </c>
      <c r="I22" s="54"/>
    </row>
    <row r="23" spans="1:9" s="5" customFormat="1" ht="12" customHeight="1">
      <c r="A23" s="59"/>
      <c r="B23" s="60"/>
      <c r="C23" s="60"/>
      <c r="D23" s="60"/>
      <c r="E23" s="18">
        <v>2020</v>
      </c>
      <c r="F23" s="13">
        <f t="shared" si="1"/>
        <v>1170</v>
      </c>
      <c r="G23" s="13"/>
      <c r="H23" s="13">
        <f>SUM(H28+H60)</f>
        <v>1170</v>
      </c>
      <c r="I23" s="54"/>
    </row>
    <row r="24" spans="1:9" s="5" customFormat="1" ht="12" customHeight="1">
      <c r="A24" s="62"/>
      <c r="B24" s="63"/>
      <c r="C24" s="63"/>
      <c r="D24" s="63"/>
      <c r="E24" s="21">
        <v>2021</v>
      </c>
      <c r="F24" s="14">
        <f>SUM(G24:H24)</f>
        <v>350</v>
      </c>
      <c r="G24" s="14"/>
      <c r="H24" s="14">
        <f>SUM(H61)</f>
        <v>350</v>
      </c>
      <c r="I24" s="54"/>
    </row>
    <row r="25" spans="1:9" s="5" customFormat="1" ht="12" customHeight="1">
      <c r="A25" s="56" t="s">
        <v>64</v>
      </c>
      <c r="B25" s="57"/>
      <c r="C25" s="57"/>
      <c r="D25" s="58"/>
      <c r="E25" s="15">
        <v>2017</v>
      </c>
      <c r="F25" s="16">
        <f t="shared" si="1"/>
        <v>82016</v>
      </c>
      <c r="G25" s="17"/>
      <c r="H25" s="17">
        <f>SUM(H29+H30+H31+H39+H40+H41+H42+H45+H49+H54+H55+H53)</f>
        <v>82016</v>
      </c>
      <c r="I25" s="54"/>
    </row>
    <row r="26" spans="1:9" s="5" customFormat="1" ht="12" customHeight="1">
      <c r="A26" s="59"/>
      <c r="B26" s="60"/>
      <c r="C26" s="60"/>
      <c r="D26" s="61"/>
      <c r="E26" s="18">
        <v>2018</v>
      </c>
      <c r="F26" s="19">
        <f t="shared" si="1"/>
        <v>9424.5</v>
      </c>
      <c r="G26" s="20"/>
      <c r="H26" s="20">
        <f>SUM(H33+H34+H35+H32+H56+H36+H43+H46+H50)</f>
        <v>9424.5</v>
      </c>
      <c r="I26" s="54"/>
    </row>
    <row r="27" spans="1:9" s="5" customFormat="1" ht="12" customHeight="1">
      <c r="A27" s="59"/>
      <c r="B27" s="60"/>
      <c r="C27" s="60"/>
      <c r="D27" s="61"/>
      <c r="E27" s="18">
        <v>2019</v>
      </c>
      <c r="F27" s="19">
        <f t="shared" si="1"/>
        <v>2000</v>
      </c>
      <c r="G27" s="20"/>
      <c r="H27" s="20">
        <f>SUM(H37+H44+H47+H51)</f>
        <v>2000</v>
      </c>
      <c r="I27" s="54"/>
    </row>
    <row r="28" spans="1:9" s="5" customFormat="1" ht="12" customHeight="1">
      <c r="A28" s="59"/>
      <c r="B28" s="60"/>
      <c r="C28" s="60"/>
      <c r="D28" s="61"/>
      <c r="E28" s="18">
        <v>2020</v>
      </c>
      <c r="F28" s="13">
        <f>SUM(G28:H28)</f>
        <v>620</v>
      </c>
      <c r="G28" s="13"/>
      <c r="H28" s="13">
        <f>SUM(H38+H48+H52)</f>
        <v>620</v>
      </c>
      <c r="I28" s="54"/>
    </row>
    <row r="29" spans="1:9" s="5" customFormat="1" ht="33.75" customHeight="1">
      <c r="A29" s="1" t="s">
        <v>41</v>
      </c>
      <c r="B29" s="2" t="s">
        <v>76</v>
      </c>
      <c r="C29" s="2" t="s">
        <v>12</v>
      </c>
      <c r="D29" s="3">
        <v>2017</v>
      </c>
      <c r="E29" s="24">
        <v>2017</v>
      </c>
      <c r="F29" s="25">
        <f>SUM(G29:H29)</f>
        <v>1830.5</v>
      </c>
      <c r="G29" s="25"/>
      <c r="H29" s="25">
        <v>1830.5</v>
      </c>
      <c r="I29" s="54"/>
    </row>
    <row r="30" spans="1:9" s="5" customFormat="1" ht="34.5" customHeight="1">
      <c r="A30" s="1" t="s">
        <v>42</v>
      </c>
      <c r="B30" s="2" t="s">
        <v>16</v>
      </c>
      <c r="C30" s="2" t="s">
        <v>12</v>
      </c>
      <c r="D30" s="3">
        <v>2017</v>
      </c>
      <c r="E30" s="24">
        <v>2017</v>
      </c>
      <c r="F30" s="25">
        <f>SUM(G30:H30)</f>
        <v>1139.4</v>
      </c>
      <c r="G30" s="25"/>
      <c r="H30" s="25">
        <v>1139.4</v>
      </c>
      <c r="I30" s="54"/>
    </row>
    <row r="31" spans="1:9" s="5" customFormat="1" ht="11.25">
      <c r="A31" s="75" t="s">
        <v>47</v>
      </c>
      <c r="B31" s="89" t="s">
        <v>24</v>
      </c>
      <c r="C31" s="89" t="s">
        <v>12</v>
      </c>
      <c r="D31" s="96" t="s">
        <v>58</v>
      </c>
      <c r="E31" s="24">
        <v>2017</v>
      </c>
      <c r="F31" s="25">
        <f>SUM(G31:H31)</f>
        <v>822.2</v>
      </c>
      <c r="G31" s="25"/>
      <c r="H31" s="25">
        <v>822.2</v>
      </c>
      <c r="I31" s="54"/>
    </row>
    <row r="32" spans="1:9" s="5" customFormat="1" ht="22.5" customHeight="1">
      <c r="A32" s="85"/>
      <c r="B32" s="90"/>
      <c r="C32" s="90"/>
      <c r="D32" s="97"/>
      <c r="E32" s="6">
        <v>2018</v>
      </c>
      <c r="F32" s="7">
        <f aca="true" t="shared" si="2" ref="F32:F42">SUM(G32:H32)</f>
        <v>822.2</v>
      </c>
      <c r="G32" s="7"/>
      <c r="H32" s="7">
        <v>822.2</v>
      </c>
      <c r="I32" s="54"/>
    </row>
    <row r="33" spans="1:9" s="5" customFormat="1" ht="34.5" customHeight="1">
      <c r="A33" s="1" t="s">
        <v>48</v>
      </c>
      <c r="B33" s="2" t="s">
        <v>59</v>
      </c>
      <c r="C33" s="2" t="s">
        <v>12</v>
      </c>
      <c r="D33" s="3">
        <v>2018</v>
      </c>
      <c r="E33" s="3">
        <v>2018</v>
      </c>
      <c r="F33" s="25">
        <f>H33</f>
        <v>408.5</v>
      </c>
      <c r="G33" s="25"/>
      <c r="H33" s="4">
        <v>408.5</v>
      </c>
      <c r="I33" s="43"/>
    </row>
    <row r="34" spans="1:11" s="5" customFormat="1" ht="37.5" customHeight="1">
      <c r="A34" s="1" t="s">
        <v>51</v>
      </c>
      <c r="B34" s="2" t="s">
        <v>84</v>
      </c>
      <c r="C34" s="2" t="s">
        <v>12</v>
      </c>
      <c r="D34" s="3">
        <v>2018</v>
      </c>
      <c r="E34" s="3">
        <v>2018</v>
      </c>
      <c r="F34" s="25">
        <f>H34</f>
        <v>527.2</v>
      </c>
      <c r="G34" s="25"/>
      <c r="H34" s="4">
        <f>668.4-141.2</f>
        <v>527.2</v>
      </c>
      <c r="I34" s="43"/>
      <c r="K34" s="42"/>
    </row>
    <row r="35" spans="1:9" s="5" customFormat="1" ht="36" customHeight="1">
      <c r="A35" s="1" t="s">
        <v>65</v>
      </c>
      <c r="B35" s="2" t="s">
        <v>61</v>
      </c>
      <c r="C35" s="2" t="s">
        <v>12</v>
      </c>
      <c r="D35" s="3">
        <v>2018</v>
      </c>
      <c r="E35" s="3">
        <v>2018</v>
      </c>
      <c r="F35" s="25">
        <f>H35</f>
        <v>420.6</v>
      </c>
      <c r="G35" s="25"/>
      <c r="H35" s="4">
        <f>707.2-286.6</f>
        <v>420.6</v>
      </c>
      <c r="I35" s="43"/>
    </row>
    <row r="36" spans="1:9" s="5" customFormat="1" ht="36" customHeight="1">
      <c r="A36" s="1" t="s">
        <v>66</v>
      </c>
      <c r="B36" s="26" t="s">
        <v>86</v>
      </c>
      <c r="C36" s="26" t="s">
        <v>12</v>
      </c>
      <c r="D36" s="24">
        <v>2018</v>
      </c>
      <c r="E36" s="24">
        <v>2018</v>
      </c>
      <c r="F36" s="44">
        <f t="shared" si="2"/>
        <v>960.1</v>
      </c>
      <c r="G36" s="45"/>
      <c r="H36" s="4">
        <f>1013-52.9</f>
        <v>960.1</v>
      </c>
      <c r="I36" s="46"/>
    </row>
    <row r="37" spans="1:9" s="5" customFormat="1" ht="36" customHeight="1">
      <c r="A37" s="1" t="s">
        <v>67</v>
      </c>
      <c r="B37" s="26" t="s">
        <v>119</v>
      </c>
      <c r="C37" s="26" t="s">
        <v>12</v>
      </c>
      <c r="D37" s="24">
        <v>2019</v>
      </c>
      <c r="E37" s="24">
        <v>2019</v>
      </c>
      <c r="F37" s="44">
        <f>SUM(G37:H37)</f>
        <v>1880</v>
      </c>
      <c r="G37" s="45"/>
      <c r="H37" s="44">
        <v>1880</v>
      </c>
      <c r="I37" s="46"/>
    </row>
    <row r="38" spans="1:9" s="5" customFormat="1" ht="35.25" customHeight="1">
      <c r="A38" s="1" t="s">
        <v>68</v>
      </c>
      <c r="B38" s="2" t="s">
        <v>19</v>
      </c>
      <c r="C38" s="2" t="s">
        <v>12</v>
      </c>
      <c r="D38" s="3">
        <v>2020</v>
      </c>
      <c r="E38" s="3">
        <v>2020</v>
      </c>
      <c r="F38" s="4">
        <f>SUM(G38:H38)</f>
        <v>500</v>
      </c>
      <c r="G38" s="4"/>
      <c r="H38" s="4">
        <v>500</v>
      </c>
      <c r="I38" s="54"/>
    </row>
    <row r="39" spans="1:9" s="5" customFormat="1" ht="34.5" customHeight="1">
      <c r="A39" s="1" t="s">
        <v>69</v>
      </c>
      <c r="B39" s="2" t="s">
        <v>53</v>
      </c>
      <c r="C39" s="2" t="s">
        <v>12</v>
      </c>
      <c r="D39" s="3">
        <v>2017</v>
      </c>
      <c r="E39" s="3">
        <v>2017</v>
      </c>
      <c r="F39" s="4">
        <f t="shared" si="2"/>
        <v>73.9</v>
      </c>
      <c r="G39" s="4"/>
      <c r="H39" s="4">
        <v>73.9</v>
      </c>
      <c r="I39" s="54"/>
    </row>
    <row r="40" spans="1:9" s="5" customFormat="1" ht="35.25" customHeight="1">
      <c r="A40" s="1" t="s">
        <v>70</v>
      </c>
      <c r="B40" s="2" t="s">
        <v>54</v>
      </c>
      <c r="C40" s="2" t="s">
        <v>12</v>
      </c>
      <c r="D40" s="3">
        <v>2017</v>
      </c>
      <c r="E40" s="3">
        <v>2017</v>
      </c>
      <c r="F40" s="4">
        <f t="shared" si="2"/>
        <v>100</v>
      </c>
      <c r="G40" s="4"/>
      <c r="H40" s="4">
        <v>100</v>
      </c>
      <c r="I40" s="54"/>
    </row>
    <row r="41" spans="1:9" s="5" customFormat="1" ht="34.5" customHeight="1">
      <c r="A41" s="1" t="s">
        <v>71</v>
      </c>
      <c r="B41" s="2" t="s">
        <v>55</v>
      </c>
      <c r="C41" s="2" t="s">
        <v>12</v>
      </c>
      <c r="D41" s="3">
        <v>2017</v>
      </c>
      <c r="E41" s="3">
        <v>2017</v>
      </c>
      <c r="F41" s="4">
        <f t="shared" si="2"/>
        <v>90.6</v>
      </c>
      <c r="G41" s="4"/>
      <c r="H41" s="4">
        <v>90.6</v>
      </c>
      <c r="I41" s="54"/>
    </row>
    <row r="42" spans="1:9" s="5" customFormat="1" ht="36" customHeight="1">
      <c r="A42" s="1" t="s">
        <v>72</v>
      </c>
      <c r="B42" s="2" t="s">
        <v>57</v>
      </c>
      <c r="C42" s="2" t="s">
        <v>12</v>
      </c>
      <c r="D42" s="3">
        <v>2017</v>
      </c>
      <c r="E42" s="3">
        <v>2017</v>
      </c>
      <c r="F42" s="4">
        <f t="shared" si="2"/>
        <v>85.5</v>
      </c>
      <c r="G42" s="4"/>
      <c r="H42" s="4">
        <v>85.5</v>
      </c>
      <c r="I42" s="54"/>
    </row>
    <row r="43" spans="1:9" s="5" customFormat="1" ht="11.25">
      <c r="A43" s="75" t="s">
        <v>73</v>
      </c>
      <c r="B43" s="74" t="s">
        <v>89</v>
      </c>
      <c r="C43" s="74" t="s">
        <v>12</v>
      </c>
      <c r="D43" s="65">
        <v>2018</v>
      </c>
      <c r="E43" s="24">
        <v>2018</v>
      </c>
      <c r="F43" s="25">
        <f>H43</f>
        <v>620</v>
      </c>
      <c r="G43" s="25"/>
      <c r="H43" s="25">
        <f>800-180</f>
        <v>620</v>
      </c>
      <c r="I43" s="54"/>
    </row>
    <row r="44" spans="1:9" s="5" customFormat="1" ht="22.5" customHeight="1">
      <c r="A44" s="85"/>
      <c r="B44" s="74"/>
      <c r="C44" s="74"/>
      <c r="D44" s="65"/>
      <c r="E44" s="6"/>
      <c r="F44" s="7"/>
      <c r="G44" s="7"/>
      <c r="H44" s="7"/>
      <c r="I44" s="54"/>
    </row>
    <row r="45" spans="1:9" s="5" customFormat="1" ht="11.25">
      <c r="A45" s="75" t="s">
        <v>74</v>
      </c>
      <c r="B45" s="74" t="s">
        <v>63</v>
      </c>
      <c r="C45" s="74" t="s">
        <v>12</v>
      </c>
      <c r="D45" s="65" t="s">
        <v>20</v>
      </c>
      <c r="E45" s="24">
        <v>2017</v>
      </c>
      <c r="F45" s="25">
        <f aca="true" t="shared" si="3" ref="F45:F51">SUM(G45:H45)</f>
        <v>72.8</v>
      </c>
      <c r="G45" s="25"/>
      <c r="H45" s="25">
        <v>72.8</v>
      </c>
      <c r="I45" s="54"/>
    </row>
    <row r="46" spans="1:9" s="5" customFormat="1" ht="11.25">
      <c r="A46" s="76"/>
      <c r="B46" s="74"/>
      <c r="C46" s="74"/>
      <c r="D46" s="65"/>
      <c r="E46" s="22">
        <v>2018</v>
      </c>
      <c r="F46" s="23">
        <f t="shared" si="3"/>
        <v>84.9</v>
      </c>
      <c r="G46" s="23"/>
      <c r="H46" s="23">
        <f>95.9-11</f>
        <v>84.9</v>
      </c>
      <c r="I46" s="54"/>
    </row>
    <row r="47" spans="1:9" s="5" customFormat="1" ht="11.25">
      <c r="A47" s="76"/>
      <c r="B47" s="74"/>
      <c r="C47" s="74"/>
      <c r="D47" s="65"/>
      <c r="E47" s="22">
        <v>2019</v>
      </c>
      <c r="F47" s="23">
        <f t="shared" si="3"/>
        <v>70</v>
      </c>
      <c r="G47" s="23"/>
      <c r="H47" s="23">
        <v>70</v>
      </c>
      <c r="I47" s="54"/>
    </row>
    <row r="48" spans="1:9" s="5" customFormat="1" ht="11.25">
      <c r="A48" s="76"/>
      <c r="B48" s="74"/>
      <c r="C48" s="74"/>
      <c r="D48" s="65"/>
      <c r="E48" s="22">
        <v>2020</v>
      </c>
      <c r="F48" s="23">
        <f>H48</f>
        <v>70</v>
      </c>
      <c r="G48" s="23"/>
      <c r="H48" s="23">
        <v>70</v>
      </c>
      <c r="I48" s="54"/>
    </row>
    <row r="49" spans="1:9" s="5" customFormat="1" ht="11.25">
      <c r="A49" s="75" t="s">
        <v>79</v>
      </c>
      <c r="B49" s="74" t="s">
        <v>21</v>
      </c>
      <c r="C49" s="74" t="s">
        <v>12</v>
      </c>
      <c r="D49" s="66" t="s">
        <v>13</v>
      </c>
      <c r="E49" s="24">
        <v>2017</v>
      </c>
      <c r="F49" s="25">
        <f t="shared" si="3"/>
        <v>38.7</v>
      </c>
      <c r="G49" s="25"/>
      <c r="H49" s="25">
        <v>38.7</v>
      </c>
      <c r="I49" s="54"/>
    </row>
    <row r="50" spans="1:9" s="5" customFormat="1" ht="11.25">
      <c r="A50" s="76"/>
      <c r="B50" s="74"/>
      <c r="C50" s="74"/>
      <c r="D50" s="67"/>
      <c r="E50" s="22">
        <v>2018</v>
      </c>
      <c r="F50" s="23">
        <f t="shared" si="3"/>
        <v>261</v>
      </c>
      <c r="G50" s="23"/>
      <c r="H50" s="23">
        <f>250+11</f>
        <v>261</v>
      </c>
      <c r="I50" s="54"/>
    </row>
    <row r="51" spans="1:9" s="5" customFormat="1" ht="11.25">
      <c r="A51" s="76"/>
      <c r="B51" s="74"/>
      <c r="C51" s="74"/>
      <c r="D51" s="67"/>
      <c r="E51" s="22">
        <v>2019</v>
      </c>
      <c r="F51" s="23">
        <f t="shared" si="3"/>
        <v>50</v>
      </c>
      <c r="G51" s="23"/>
      <c r="H51" s="23">
        <v>50</v>
      </c>
      <c r="I51" s="54"/>
    </row>
    <row r="52" spans="1:9" s="5" customFormat="1" ht="11.25">
      <c r="A52" s="76"/>
      <c r="B52" s="74"/>
      <c r="C52" s="74"/>
      <c r="D52" s="67"/>
      <c r="E52" s="22">
        <v>2020</v>
      </c>
      <c r="F52" s="23">
        <f aca="true" t="shared" si="4" ref="F52:F61">SUM(G52:H52)</f>
        <v>50</v>
      </c>
      <c r="G52" s="23"/>
      <c r="H52" s="23">
        <v>50</v>
      </c>
      <c r="I52" s="54"/>
    </row>
    <row r="53" spans="1:9" s="5" customFormat="1" ht="128.25" customHeight="1">
      <c r="A53" s="1" t="s">
        <v>80</v>
      </c>
      <c r="B53" s="26" t="s">
        <v>49</v>
      </c>
      <c r="C53" s="26" t="s">
        <v>12</v>
      </c>
      <c r="D53" s="24">
        <v>2017</v>
      </c>
      <c r="E53" s="24">
        <v>2017</v>
      </c>
      <c r="F53" s="41">
        <f t="shared" si="4"/>
        <v>76000</v>
      </c>
      <c r="G53" s="24"/>
      <c r="H53" s="41">
        <v>76000</v>
      </c>
      <c r="I53" s="54"/>
    </row>
    <row r="54" spans="1:9" s="5" customFormat="1" ht="35.25" customHeight="1">
      <c r="A54" s="1" t="s">
        <v>81</v>
      </c>
      <c r="B54" s="2" t="s">
        <v>22</v>
      </c>
      <c r="C54" s="2" t="s">
        <v>12</v>
      </c>
      <c r="D54" s="3">
        <v>2017</v>
      </c>
      <c r="E54" s="3">
        <v>2017</v>
      </c>
      <c r="F54" s="4">
        <f t="shared" si="4"/>
        <v>26</v>
      </c>
      <c r="G54" s="4"/>
      <c r="H54" s="4">
        <v>26</v>
      </c>
      <c r="I54" s="54"/>
    </row>
    <row r="55" spans="1:9" s="5" customFormat="1" ht="33.75" customHeight="1">
      <c r="A55" s="1" t="s">
        <v>82</v>
      </c>
      <c r="B55" s="2" t="s">
        <v>23</v>
      </c>
      <c r="C55" s="2" t="s">
        <v>12</v>
      </c>
      <c r="D55" s="3">
        <v>2017</v>
      </c>
      <c r="E55" s="3">
        <v>2017</v>
      </c>
      <c r="F55" s="4">
        <f t="shared" si="4"/>
        <v>1736.4</v>
      </c>
      <c r="G55" s="4"/>
      <c r="H55" s="4">
        <v>1736.4</v>
      </c>
      <c r="I55" s="54"/>
    </row>
    <row r="56" spans="1:9" s="5" customFormat="1" ht="34.5" customHeight="1">
      <c r="A56" s="1" t="s">
        <v>120</v>
      </c>
      <c r="B56" s="2" t="s">
        <v>85</v>
      </c>
      <c r="C56" s="2" t="s">
        <v>12</v>
      </c>
      <c r="D56" s="3">
        <v>2018</v>
      </c>
      <c r="E56" s="3">
        <v>2018</v>
      </c>
      <c r="F56" s="47">
        <f t="shared" si="4"/>
        <v>5320</v>
      </c>
      <c r="G56" s="48"/>
      <c r="H56" s="47">
        <v>5320</v>
      </c>
      <c r="I56" s="46"/>
    </row>
    <row r="57" spans="1:9" s="5" customFormat="1" ht="11.25" customHeight="1">
      <c r="A57" s="56" t="s">
        <v>99</v>
      </c>
      <c r="B57" s="57"/>
      <c r="C57" s="57"/>
      <c r="D57" s="58"/>
      <c r="E57" s="15">
        <v>2017</v>
      </c>
      <c r="F57" s="16">
        <f t="shared" si="4"/>
        <v>223.2</v>
      </c>
      <c r="G57" s="17"/>
      <c r="H57" s="17">
        <f>SUM(H62+H67)</f>
        <v>223.2</v>
      </c>
      <c r="I57" s="54"/>
    </row>
    <row r="58" spans="1:9" s="5" customFormat="1" ht="11.25" customHeight="1">
      <c r="A58" s="59"/>
      <c r="B58" s="60"/>
      <c r="C58" s="60"/>
      <c r="D58" s="61"/>
      <c r="E58" s="18">
        <v>2018</v>
      </c>
      <c r="F58" s="19">
        <f t="shared" si="4"/>
        <v>487.1</v>
      </c>
      <c r="G58" s="20"/>
      <c r="H58" s="20">
        <f>SUM(H63+H68+H76+H77)</f>
        <v>487.1</v>
      </c>
      <c r="I58" s="54"/>
    </row>
    <row r="59" spans="1:9" s="5" customFormat="1" ht="11.25" customHeight="1">
      <c r="A59" s="59"/>
      <c r="B59" s="60"/>
      <c r="C59" s="60"/>
      <c r="D59" s="61"/>
      <c r="E59" s="18">
        <v>2019</v>
      </c>
      <c r="F59" s="19">
        <f t="shared" si="4"/>
        <v>550</v>
      </c>
      <c r="G59" s="20"/>
      <c r="H59" s="20">
        <f>SUM(H64+H69+H72)</f>
        <v>550</v>
      </c>
      <c r="I59" s="54"/>
    </row>
    <row r="60" spans="1:9" s="5" customFormat="1" ht="11.25" customHeight="1">
      <c r="A60" s="59"/>
      <c r="B60" s="60"/>
      <c r="C60" s="60"/>
      <c r="D60" s="61"/>
      <c r="E60" s="18">
        <v>2020</v>
      </c>
      <c r="F60" s="19">
        <f t="shared" si="4"/>
        <v>550</v>
      </c>
      <c r="G60" s="20"/>
      <c r="H60" s="20">
        <f>SUM(H65+H70+H73)</f>
        <v>550</v>
      </c>
      <c r="I60" s="54"/>
    </row>
    <row r="61" spans="1:9" s="5" customFormat="1" ht="11.25" customHeight="1">
      <c r="A61" s="62"/>
      <c r="B61" s="63"/>
      <c r="C61" s="63"/>
      <c r="D61" s="64"/>
      <c r="E61" s="21">
        <v>2021</v>
      </c>
      <c r="F61" s="39">
        <f t="shared" si="4"/>
        <v>350</v>
      </c>
      <c r="G61" s="40"/>
      <c r="H61" s="40">
        <f>SUM(H66+H74)</f>
        <v>350</v>
      </c>
      <c r="I61" s="54"/>
    </row>
    <row r="62" spans="1:9" s="5" customFormat="1" ht="34.5" customHeight="1">
      <c r="A62" s="1" t="s">
        <v>50</v>
      </c>
      <c r="B62" s="2" t="s">
        <v>25</v>
      </c>
      <c r="C62" s="2" t="s">
        <v>12</v>
      </c>
      <c r="D62" s="3">
        <v>2017</v>
      </c>
      <c r="E62" s="3">
        <v>2017</v>
      </c>
      <c r="F62" s="4">
        <f aca="true" t="shared" si="5" ref="F62:F69">SUM(G62:H62)</f>
        <v>99.2</v>
      </c>
      <c r="G62" s="4"/>
      <c r="H62" s="4">
        <v>99.2</v>
      </c>
      <c r="I62" s="54"/>
    </row>
    <row r="63" spans="1:9" s="5" customFormat="1" ht="12" customHeight="1">
      <c r="A63" s="78" t="s">
        <v>101</v>
      </c>
      <c r="B63" s="74" t="s">
        <v>26</v>
      </c>
      <c r="C63" s="74" t="s">
        <v>12</v>
      </c>
      <c r="D63" s="65" t="s">
        <v>121</v>
      </c>
      <c r="E63" s="24">
        <v>2018</v>
      </c>
      <c r="F63" s="25">
        <f t="shared" si="5"/>
        <v>120</v>
      </c>
      <c r="G63" s="25"/>
      <c r="H63" s="25">
        <v>120</v>
      </c>
      <c r="I63" s="54"/>
    </row>
    <row r="64" spans="1:9" s="5" customFormat="1" ht="12" customHeight="1">
      <c r="A64" s="78"/>
      <c r="B64" s="74"/>
      <c r="C64" s="74"/>
      <c r="D64" s="65"/>
      <c r="E64" s="22">
        <v>2019</v>
      </c>
      <c r="F64" s="23">
        <f t="shared" si="5"/>
        <v>150</v>
      </c>
      <c r="G64" s="23"/>
      <c r="H64" s="23">
        <v>150</v>
      </c>
      <c r="I64" s="54"/>
    </row>
    <row r="65" spans="1:9" s="5" customFormat="1" ht="12" customHeight="1">
      <c r="A65" s="78"/>
      <c r="B65" s="74"/>
      <c r="C65" s="74"/>
      <c r="D65" s="65"/>
      <c r="E65" s="22">
        <v>2020</v>
      </c>
      <c r="F65" s="23">
        <f t="shared" si="5"/>
        <v>150</v>
      </c>
      <c r="G65" s="23"/>
      <c r="H65" s="23">
        <v>150</v>
      </c>
      <c r="I65" s="54"/>
    </row>
    <row r="66" spans="1:9" s="5" customFormat="1" ht="12" customHeight="1">
      <c r="A66" s="78"/>
      <c r="B66" s="74"/>
      <c r="C66" s="74"/>
      <c r="D66" s="65"/>
      <c r="E66" s="6">
        <v>2021</v>
      </c>
      <c r="F66" s="7">
        <f t="shared" si="5"/>
        <v>150</v>
      </c>
      <c r="G66" s="7"/>
      <c r="H66" s="7">
        <v>150</v>
      </c>
      <c r="I66" s="54"/>
    </row>
    <row r="67" spans="1:9" s="5" customFormat="1" ht="33.75" customHeight="1">
      <c r="A67" s="1" t="s">
        <v>100</v>
      </c>
      <c r="B67" s="2" t="s">
        <v>27</v>
      </c>
      <c r="C67" s="2" t="s">
        <v>12</v>
      </c>
      <c r="D67" s="3">
        <v>2017</v>
      </c>
      <c r="E67" s="3">
        <v>2017</v>
      </c>
      <c r="F67" s="4">
        <f t="shared" si="5"/>
        <v>124</v>
      </c>
      <c r="G67" s="4"/>
      <c r="H67" s="4">
        <v>124</v>
      </c>
      <c r="I67" s="54"/>
    </row>
    <row r="68" spans="1:9" s="5" customFormat="1" ht="12" customHeight="1">
      <c r="A68" s="78" t="s">
        <v>102</v>
      </c>
      <c r="B68" s="74" t="s">
        <v>97</v>
      </c>
      <c r="C68" s="74" t="s">
        <v>12</v>
      </c>
      <c r="D68" s="65" t="s">
        <v>15</v>
      </c>
      <c r="E68" s="24">
        <v>2018</v>
      </c>
      <c r="F68" s="25">
        <f t="shared" si="5"/>
        <v>90</v>
      </c>
      <c r="G68" s="25"/>
      <c r="H68" s="25">
        <v>90</v>
      </c>
      <c r="I68" s="54"/>
    </row>
    <row r="69" spans="1:9" s="5" customFormat="1" ht="12" customHeight="1">
      <c r="A69" s="78"/>
      <c r="B69" s="74"/>
      <c r="C69" s="74"/>
      <c r="D69" s="65"/>
      <c r="E69" s="22">
        <v>2019</v>
      </c>
      <c r="F69" s="23">
        <f t="shared" si="5"/>
        <v>200</v>
      </c>
      <c r="G69" s="23"/>
      <c r="H69" s="23">
        <v>200</v>
      </c>
      <c r="I69" s="54"/>
    </row>
    <row r="70" spans="1:9" s="5" customFormat="1" ht="12" customHeight="1">
      <c r="A70" s="78"/>
      <c r="B70" s="74"/>
      <c r="C70" s="74"/>
      <c r="D70" s="65"/>
      <c r="E70" s="22">
        <v>2020</v>
      </c>
      <c r="F70" s="23">
        <f>SUM(G70:H70)</f>
        <v>200</v>
      </c>
      <c r="G70" s="23"/>
      <c r="H70" s="23">
        <v>200</v>
      </c>
      <c r="I70" s="54"/>
    </row>
    <row r="71" spans="1:9" s="5" customFormat="1" ht="12" customHeight="1">
      <c r="A71" s="78"/>
      <c r="B71" s="74"/>
      <c r="C71" s="74"/>
      <c r="D71" s="65"/>
      <c r="E71" s="6"/>
      <c r="F71" s="7"/>
      <c r="G71" s="7"/>
      <c r="H71" s="7"/>
      <c r="I71" s="54"/>
    </row>
    <row r="72" spans="1:9" s="5" customFormat="1" ht="12" customHeight="1">
      <c r="A72" s="78" t="s">
        <v>103</v>
      </c>
      <c r="B72" s="74" t="s">
        <v>77</v>
      </c>
      <c r="C72" s="74" t="s">
        <v>12</v>
      </c>
      <c r="D72" s="65" t="s">
        <v>125</v>
      </c>
      <c r="E72" s="24">
        <v>2019</v>
      </c>
      <c r="F72" s="25">
        <f>SUM(G72:H72)</f>
        <v>200</v>
      </c>
      <c r="G72" s="25"/>
      <c r="H72" s="25">
        <v>200</v>
      </c>
      <c r="I72" s="54"/>
    </row>
    <row r="73" spans="1:9" s="5" customFormat="1" ht="12" customHeight="1">
      <c r="A73" s="78"/>
      <c r="B73" s="74"/>
      <c r="C73" s="74"/>
      <c r="D73" s="65"/>
      <c r="E73" s="22">
        <v>2020</v>
      </c>
      <c r="F73" s="23">
        <f>SUM(G73:H73)</f>
        <v>200</v>
      </c>
      <c r="G73" s="23"/>
      <c r="H73" s="23">
        <v>200</v>
      </c>
      <c r="I73" s="54"/>
    </row>
    <row r="74" spans="1:9" s="5" customFormat="1" ht="12" customHeight="1">
      <c r="A74" s="78"/>
      <c r="B74" s="74"/>
      <c r="C74" s="74"/>
      <c r="D74" s="65"/>
      <c r="E74" s="22">
        <v>2021</v>
      </c>
      <c r="F74" s="23">
        <f>SUM(G74:H74)</f>
        <v>200</v>
      </c>
      <c r="G74" s="23"/>
      <c r="H74" s="23">
        <v>200</v>
      </c>
      <c r="I74" s="54"/>
    </row>
    <row r="75" spans="1:9" s="5" customFormat="1" ht="4.5" customHeight="1">
      <c r="A75" s="78"/>
      <c r="B75" s="74"/>
      <c r="C75" s="74"/>
      <c r="D75" s="65"/>
      <c r="E75" s="6"/>
      <c r="F75" s="7"/>
      <c r="G75" s="7"/>
      <c r="H75" s="7"/>
      <c r="I75" s="54"/>
    </row>
    <row r="76" spans="1:9" s="5" customFormat="1" ht="68.25" customHeight="1">
      <c r="A76" s="1" t="s">
        <v>104</v>
      </c>
      <c r="B76" s="2" t="s">
        <v>62</v>
      </c>
      <c r="C76" s="2" t="s">
        <v>12</v>
      </c>
      <c r="D76" s="3">
        <v>2018</v>
      </c>
      <c r="E76" s="3">
        <v>2018</v>
      </c>
      <c r="F76" s="4">
        <f>H76</f>
        <v>192.1</v>
      </c>
      <c r="G76" s="4"/>
      <c r="H76" s="4">
        <f>225-32.9</f>
        <v>192.1</v>
      </c>
      <c r="I76" s="54"/>
    </row>
    <row r="77" spans="1:9" s="5" customFormat="1" ht="35.25" customHeight="1">
      <c r="A77" s="1" t="s">
        <v>105</v>
      </c>
      <c r="B77" s="2" t="s">
        <v>87</v>
      </c>
      <c r="C77" s="2" t="s">
        <v>12</v>
      </c>
      <c r="D77" s="3">
        <v>2018</v>
      </c>
      <c r="E77" s="3">
        <v>2018</v>
      </c>
      <c r="F77" s="4">
        <f>H77</f>
        <v>85</v>
      </c>
      <c r="G77" s="4"/>
      <c r="H77" s="4">
        <v>85</v>
      </c>
      <c r="I77" s="54"/>
    </row>
    <row r="78" spans="1:9" s="5" customFormat="1" ht="11.25">
      <c r="A78" s="59" t="s">
        <v>123</v>
      </c>
      <c r="B78" s="60"/>
      <c r="C78" s="60"/>
      <c r="D78" s="61"/>
      <c r="E78" s="18">
        <v>2018</v>
      </c>
      <c r="F78" s="19">
        <f>SUM(G78:H78)</f>
        <v>11569</v>
      </c>
      <c r="G78" s="20">
        <f>SUM(G82)</f>
        <v>9769</v>
      </c>
      <c r="H78" s="20">
        <f>SUM(H82)</f>
        <v>1800</v>
      </c>
      <c r="I78" s="54"/>
    </row>
    <row r="79" spans="1:9" s="5" customFormat="1" ht="11.25">
      <c r="A79" s="59"/>
      <c r="B79" s="60"/>
      <c r="C79" s="60"/>
      <c r="D79" s="61"/>
      <c r="E79" s="18">
        <v>2019</v>
      </c>
      <c r="F79" s="19">
        <f>SUM(G79:H79)</f>
        <v>400</v>
      </c>
      <c r="G79" s="20"/>
      <c r="H79" s="20">
        <f>SUM(H83)</f>
        <v>400</v>
      </c>
      <c r="I79" s="54"/>
    </row>
    <row r="80" spans="1:9" s="5" customFormat="1" ht="11.25">
      <c r="A80" s="59"/>
      <c r="B80" s="60"/>
      <c r="C80" s="60"/>
      <c r="D80" s="61"/>
      <c r="E80" s="18"/>
      <c r="F80" s="19"/>
      <c r="G80" s="20"/>
      <c r="H80" s="20"/>
      <c r="I80" s="54"/>
    </row>
    <row r="81" spans="1:9" s="5" customFormat="1" ht="11.25">
      <c r="A81" s="59"/>
      <c r="B81" s="60"/>
      <c r="C81" s="60"/>
      <c r="D81" s="61"/>
      <c r="E81" s="21"/>
      <c r="F81" s="39"/>
      <c r="G81" s="40"/>
      <c r="H81" s="40"/>
      <c r="I81" s="54"/>
    </row>
    <row r="82" spans="1:9" s="5" customFormat="1" ht="11.25" customHeight="1">
      <c r="A82" s="75" t="s">
        <v>43</v>
      </c>
      <c r="B82" s="68" t="s">
        <v>75</v>
      </c>
      <c r="C82" s="71"/>
      <c r="D82" s="66" t="s">
        <v>18</v>
      </c>
      <c r="E82" s="22">
        <v>2018</v>
      </c>
      <c r="F82" s="23">
        <f>SUM(G82:H82)</f>
        <v>11569</v>
      </c>
      <c r="G82" s="23">
        <f>SUM(G86)</f>
        <v>9769</v>
      </c>
      <c r="H82" s="23">
        <f>SUM(H86)</f>
        <v>1800</v>
      </c>
      <c r="I82" s="54"/>
    </row>
    <row r="83" spans="1:9" s="5" customFormat="1" ht="11.25" customHeight="1">
      <c r="A83" s="76"/>
      <c r="B83" s="69"/>
      <c r="C83" s="72"/>
      <c r="D83" s="67"/>
      <c r="E83" s="22">
        <v>2019</v>
      </c>
      <c r="F83" s="50">
        <f>SUM(G83:H83)</f>
        <v>400</v>
      </c>
      <c r="G83" s="51"/>
      <c r="H83" s="51">
        <f>SUM(H87)</f>
        <v>400</v>
      </c>
      <c r="I83" s="54"/>
    </row>
    <row r="84" spans="1:9" s="5" customFormat="1" ht="11.25" customHeight="1">
      <c r="A84" s="76"/>
      <c r="B84" s="69"/>
      <c r="C84" s="72"/>
      <c r="D84" s="67"/>
      <c r="E84" s="22"/>
      <c r="F84" s="50"/>
      <c r="G84" s="51"/>
      <c r="H84" s="51"/>
      <c r="I84" s="54"/>
    </row>
    <row r="85" spans="1:9" s="5" customFormat="1" ht="36" customHeight="1">
      <c r="A85" s="85"/>
      <c r="B85" s="70"/>
      <c r="C85" s="73"/>
      <c r="D85" s="77"/>
      <c r="E85" s="6"/>
      <c r="F85" s="52"/>
      <c r="G85" s="53"/>
      <c r="H85" s="53"/>
      <c r="I85" s="54"/>
    </row>
    <row r="86" spans="1:9" s="5" customFormat="1" ht="11.25">
      <c r="A86" s="75" t="s">
        <v>106</v>
      </c>
      <c r="B86" s="68" t="s">
        <v>78</v>
      </c>
      <c r="C86" s="71"/>
      <c r="D86" s="66" t="s">
        <v>18</v>
      </c>
      <c r="E86" s="22">
        <v>2018</v>
      </c>
      <c r="F86" s="23">
        <f>H86+G86</f>
        <v>11569</v>
      </c>
      <c r="G86" s="23">
        <f>SUM(G90+G91+G92)</f>
        <v>9769</v>
      </c>
      <c r="H86" s="23">
        <f>H90+H91+H92</f>
        <v>1800</v>
      </c>
      <c r="I86" s="54"/>
    </row>
    <row r="87" spans="1:9" s="5" customFormat="1" ht="11.25">
      <c r="A87" s="76"/>
      <c r="B87" s="69"/>
      <c r="C87" s="72"/>
      <c r="D87" s="67"/>
      <c r="E87" s="22">
        <v>2019</v>
      </c>
      <c r="F87" s="50">
        <f>SUM(G87:H87)</f>
        <v>400</v>
      </c>
      <c r="G87" s="51"/>
      <c r="H87" s="51">
        <f>SUM(H93+H94+H95+H96)</f>
        <v>400</v>
      </c>
      <c r="I87" s="54"/>
    </row>
    <row r="88" spans="1:9" s="5" customFormat="1" ht="11.25">
      <c r="A88" s="76"/>
      <c r="B88" s="69"/>
      <c r="C88" s="72"/>
      <c r="D88" s="67"/>
      <c r="E88" s="22"/>
      <c r="F88" s="50"/>
      <c r="G88" s="51"/>
      <c r="H88" s="51"/>
      <c r="I88" s="54"/>
    </row>
    <row r="89" spans="1:9" s="5" customFormat="1" ht="81" customHeight="1">
      <c r="A89" s="85"/>
      <c r="B89" s="70"/>
      <c r="C89" s="73"/>
      <c r="D89" s="77"/>
      <c r="E89" s="6"/>
      <c r="F89" s="52"/>
      <c r="G89" s="53"/>
      <c r="H89" s="53"/>
      <c r="I89" s="54"/>
    </row>
    <row r="90" spans="1:9" s="5" customFormat="1" ht="39" customHeight="1">
      <c r="A90" s="1" t="s">
        <v>107</v>
      </c>
      <c r="B90" s="2" t="s">
        <v>60</v>
      </c>
      <c r="C90" s="2" t="s">
        <v>12</v>
      </c>
      <c r="D90" s="3">
        <v>2018</v>
      </c>
      <c r="E90" s="3">
        <v>2018</v>
      </c>
      <c r="F90" s="4">
        <f>H90+G90</f>
        <v>7222</v>
      </c>
      <c r="G90" s="4">
        <v>6022</v>
      </c>
      <c r="H90" s="4">
        <v>1200</v>
      </c>
      <c r="I90" s="54"/>
    </row>
    <row r="91" spans="1:9" s="5" customFormat="1" ht="39" customHeight="1">
      <c r="A91" s="1" t="s">
        <v>108</v>
      </c>
      <c r="B91" s="2" t="s">
        <v>113</v>
      </c>
      <c r="C91" s="2" t="s">
        <v>12</v>
      </c>
      <c r="D91" s="3">
        <v>2018</v>
      </c>
      <c r="E91" s="3">
        <v>2018</v>
      </c>
      <c r="F91" s="4">
        <f>H91+G91</f>
        <v>2623</v>
      </c>
      <c r="G91" s="4">
        <v>2223</v>
      </c>
      <c r="H91" s="4">
        <v>400</v>
      </c>
      <c r="I91" s="54"/>
    </row>
    <row r="92" spans="1:9" s="5" customFormat="1" ht="35.25" customHeight="1">
      <c r="A92" s="1" t="s">
        <v>109</v>
      </c>
      <c r="B92" s="2" t="s">
        <v>17</v>
      </c>
      <c r="C92" s="2" t="s">
        <v>12</v>
      </c>
      <c r="D92" s="3">
        <v>2018</v>
      </c>
      <c r="E92" s="3">
        <v>2018</v>
      </c>
      <c r="F92" s="4">
        <f>SUM(G92:H92)</f>
        <v>1724</v>
      </c>
      <c r="G92" s="4">
        <v>1524</v>
      </c>
      <c r="H92" s="4">
        <v>200</v>
      </c>
      <c r="I92" s="54"/>
    </row>
    <row r="93" spans="1:9" s="5" customFormat="1" ht="35.25" customHeight="1">
      <c r="A93" s="1" t="s">
        <v>110</v>
      </c>
      <c r="B93" s="2" t="s">
        <v>114</v>
      </c>
      <c r="C93" s="2" t="s">
        <v>12</v>
      </c>
      <c r="D93" s="3">
        <v>2019</v>
      </c>
      <c r="E93" s="3">
        <v>2019</v>
      </c>
      <c r="F93" s="4">
        <f>H93</f>
        <v>100</v>
      </c>
      <c r="G93" s="4"/>
      <c r="H93" s="4">
        <v>100</v>
      </c>
      <c r="I93" s="54"/>
    </row>
    <row r="94" spans="1:9" s="5" customFormat="1" ht="35.25" customHeight="1">
      <c r="A94" s="1" t="s">
        <v>116</v>
      </c>
      <c r="B94" s="2" t="s">
        <v>115</v>
      </c>
      <c r="C94" s="2" t="s">
        <v>12</v>
      </c>
      <c r="D94" s="3">
        <v>2019</v>
      </c>
      <c r="E94" s="3">
        <v>2019</v>
      </c>
      <c r="F94" s="4">
        <f>H94</f>
        <v>100</v>
      </c>
      <c r="G94" s="4"/>
      <c r="H94" s="4">
        <v>100</v>
      </c>
      <c r="I94" s="54"/>
    </row>
    <row r="95" spans="1:9" s="5" customFormat="1" ht="35.25" customHeight="1">
      <c r="A95" s="1" t="s">
        <v>117</v>
      </c>
      <c r="B95" s="2" t="s">
        <v>122</v>
      </c>
      <c r="C95" s="2" t="s">
        <v>12</v>
      </c>
      <c r="D95" s="3">
        <v>2019</v>
      </c>
      <c r="E95" s="3">
        <v>2019</v>
      </c>
      <c r="F95" s="4">
        <f>H95</f>
        <v>100</v>
      </c>
      <c r="G95" s="4"/>
      <c r="H95" s="4">
        <v>100</v>
      </c>
      <c r="I95" s="54"/>
    </row>
    <row r="96" spans="1:9" s="5" customFormat="1" ht="33.75" customHeight="1">
      <c r="A96" s="1" t="s">
        <v>118</v>
      </c>
      <c r="B96" s="2" t="s">
        <v>98</v>
      </c>
      <c r="C96" s="2" t="s">
        <v>12</v>
      </c>
      <c r="D96" s="3">
        <v>2019</v>
      </c>
      <c r="E96" s="3">
        <v>2019</v>
      </c>
      <c r="F96" s="4">
        <f>SUM(G96:H96)</f>
        <v>100</v>
      </c>
      <c r="G96" s="4"/>
      <c r="H96" s="4">
        <v>100</v>
      </c>
      <c r="I96" s="54"/>
    </row>
    <row r="97" spans="1:9" s="5" customFormat="1" ht="11.25" customHeight="1">
      <c r="A97" s="56" t="s">
        <v>126</v>
      </c>
      <c r="B97" s="57"/>
      <c r="C97" s="57"/>
      <c r="D97" s="58"/>
      <c r="E97" s="18">
        <v>2018</v>
      </c>
      <c r="F97" s="19">
        <f>SUM(G97:H97)</f>
        <v>18000</v>
      </c>
      <c r="H97" s="20">
        <f>SUM(H99)</f>
        <v>18000</v>
      </c>
      <c r="I97" s="54"/>
    </row>
    <row r="98" spans="1:9" s="5" customFormat="1" ht="11.25">
      <c r="A98" s="59"/>
      <c r="B98" s="60"/>
      <c r="C98" s="60"/>
      <c r="D98" s="61"/>
      <c r="E98" s="21"/>
      <c r="F98" s="39"/>
      <c r="G98" s="40"/>
      <c r="H98" s="40"/>
      <c r="I98" s="54"/>
    </row>
    <row r="99" spans="1:9" s="5" customFormat="1" ht="12.75" customHeight="1">
      <c r="A99" s="75" t="s">
        <v>88</v>
      </c>
      <c r="B99" s="89" t="s">
        <v>49</v>
      </c>
      <c r="C99" s="89" t="s">
        <v>12</v>
      </c>
      <c r="D99" s="66">
        <v>2018</v>
      </c>
      <c r="E99" s="22">
        <v>2018</v>
      </c>
      <c r="F99" s="23">
        <v>18000</v>
      </c>
      <c r="G99" s="23"/>
      <c r="H99" s="23">
        <v>18000</v>
      </c>
      <c r="I99" s="54"/>
    </row>
    <row r="100" spans="1:9" s="5" customFormat="1" ht="103.5" customHeight="1">
      <c r="A100" s="85"/>
      <c r="B100" s="90"/>
      <c r="C100" s="90"/>
      <c r="D100" s="77"/>
      <c r="E100" s="6"/>
      <c r="F100" s="7"/>
      <c r="G100" s="7"/>
      <c r="H100" s="7"/>
      <c r="I100" s="54"/>
    </row>
    <row r="101" spans="1:9" s="5" customFormat="1" ht="11.25" customHeight="1">
      <c r="A101" s="56" t="s">
        <v>127</v>
      </c>
      <c r="B101" s="57"/>
      <c r="C101" s="57"/>
      <c r="D101" s="58"/>
      <c r="E101" s="15">
        <v>2017</v>
      </c>
      <c r="F101" s="16">
        <f>SUM(G101:H101)</f>
        <v>1488.9</v>
      </c>
      <c r="G101" s="17">
        <f>SUM(G106)</f>
        <v>1339</v>
      </c>
      <c r="H101" s="17">
        <f>SUM(H106)</f>
        <v>149.89999999999998</v>
      </c>
      <c r="I101" s="54"/>
    </row>
    <row r="102" spans="1:9" s="5" customFormat="1" ht="11.25" customHeight="1">
      <c r="A102" s="59"/>
      <c r="B102" s="60"/>
      <c r="C102" s="60"/>
      <c r="D102" s="61"/>
      <c r="E102" s="18">
        <v>2019</v>
      </c>
      <c r="F102" s="19">
        <f>SUM(G102:H102)</f>
        <v>500</v>
      </c>
      <c r="G102" s="20"/>
      <c r="H102" s="20">
        <f>SUM(H107)</f>
        <v>500</v>
      </c>
      <c r="I102" s="54"/>
    </row>
    <row r="103" spans="1:9" s="5" customFormat="1" ht="11.25" customHeight="1">
      <c r="A103" s="59"/>
      <c r="B103" s="60"/>
      <c r="C103" s="60"/>
      <c r="D103" s="61"/>
      <c r="E103" s="18"/>
      <c r="F103" s="19"/>
      <c r="G103" s="20"/>
      <c r="H103" s="20"/>
      <c r="I103" s="54"/>
    </row>
    <row r="104" spans="1:10" s="5" customFormat="1" ht="11.25" customHeight="1">
      <c r="A104" s="59"/>
      <c r="B104" s="60"/>
      <c r="C104" s="60"/>
      <c r="D104" s="61"/>
      <c r="E104" s="18"/>
      <c r="F104" s="19"/>
      <c r="G104" s="20"/>
      <c r="H104" s="20"/>
      <c r="I104" s="54"/>
      <c r="J104" s="38"/>
    </row>
    <row r="105" spans="1:10" s="5" customFormat="1" ht="11.25" customHeight="1">
      <c r="A105" s="62"/>
      <c r="B105" s="63"/>
      <c r="C105" s="63"/>
      <c r="D105" s="64"/>
      <c r="E105" s="21"/>
      <c r="F105" s="39"/>
      <c r="G105" s="40"/>
      <c r="H105" s="40"/>
      <c r="I105" s="54"/>
      <c r="J105" s="38"/>
    </row>
    <row r="106" spans="1:9" s="5" customFormat="1" ht="11.25" customHeight="1">
      <c r="A106" s="75" t="s">
        <v>111</v>
      </c>
      <c r="B106" s="68" t="s">
        <v>75</v>
      </c>
      <c r="C106" s="71"/>
      <c r="D106" s="66" t="s">
        <v>112</v>
      </c>
      <c r="E106" s="22">
        <v>2017</v>
      </c>
      <c r="F106" s="23">
        <f>SUM(G106:H106)</f>
        <v>1488.9</v>
      </c>
      <c r="G106" s="23">
        <f>SUM(G110+G112)</f>
        <v>1339</v>
      </c>
      <c r="H106" s="23">
        <f>SUM(H110)</f>
        <v>149.89999999999998</v>
      </c>
      <c r="I106" s="54"/>
    </row>
    <row r="107" spans="1:9" s="5" customFormat="1" ht="11.25" customHeight="1">
      <c r="A107" s="76"/>
      <c r="B107" s="69"/>
      <c r="C107" s="72"/>
      <c r="D107" s="67"/>
      <c r="E107" s="22">
        <v>2019</v>
      </c>
      <c r="F107" s="50">
        <f>SUM(G107:H107)</f>
        <v>500</v>
      </c>
      <c r="G107" s="51"/>
      <c r="H107" s="51">
        <f>SUM(H112)</f>
        <v>500</v>
      </c>
      <c r="I107" s="54"/>
    </row>
    <row r="108" spans="1:9" s="5" customFormat="1" ht="11.25" customHeight="1">
      <c r="A108" s="76"/>
      <c r="B108" s="69"/>
      <c r="C108" s="72"/>
      <c r="D108" s="67"/>
      <c r="E108" s="22"/>
      <c r="F108" s="50"/>
      <c r="G108" s="51"/>
      <c r="H108" s="51"/>
      <c r="I108" s="54"/>
    </row>
    <row r="109" spans="1:9" s="5" customFormat="1" ht="38.25" customHeight="1">
      <c r="A109" s="85"/>
      <c r="B109" s="70"/>
      <c r="C109" s="73"/>
      <c r="D109" s="77"/>
      <c r="E109" s="6"/>
      <c r="F109" s="52"/>
      <c r="G109" s="53"/>
      <c r="H109" s="53"/>
      <c r="I109" s="54"/>
    </row>
    <row r="110" spans="1:9" s="5" customFormat="1" ht="50.25" customHeight="1">
      <c r="A110" s="1" t="s">
        <v>129</v>
      </c>
      <c r="B110" s="2" t="s">
        <v>30</v>
      </c>
      <c r="C110" s="2" t="s">
        <v>12</v>
      </c>
      <c r="D110" s="3">
        <v>2017</v>
      </c>
      <c r="E110" s="3">
        <v>2017</v>
      </c>
      <c r="F110" s="4">
        <f>SUM(F111)</f>
        <v>1488.9</v>
      </c>
      <c r="G110" s="4">
        <f>SUM(G111)</f>
        <v>1339</v>
      </c>
      <c r="H110" s="4">
        <f>SUM(H111)</f>
        <v>149.89999999999998</v>
      </c>
      <c r="I110" s="54"/>
    </row>
    <row r="111" spans="1:9" s="5" customFormat="1" ht="70.5" customHeight="1">
      <c r="A111" s="1" t="s">
        <v>130</v>
      </c>
      <c r="B111" s="2" t="s">
        <v>31</v>
      </c>
      <c r="C111" s="2" t="s">
        <v>12</v>
      </c>
      <c r="D111" s="3">
        <v>2017</v>
      </c>
      <c r="E111" s="3">
        <v>2017</v>
      </c>
      <c r="F111" s="4">
        <f>SUM(G111:H111)</f>
        <v>1488.9</v>
      </c>
      <c r="G111" s="4">
        <v>1339</v>
      </c>
      <c r="H111" s="4">
        <f>191.1-41.2</f>
        <v>149.89999999999998</v>
      </c>
      <c r="I111" s="54"/>
    </row>
    <row r="112" spans="1:9" s="5" customFormat="1" ht="48.75" customHeight="1">
      <c r="A112" s="1" t="s">
        <v>131</v>
      </c>
      <c r="B112" s="2" t="s">
        <v>124</v>
      </c>
      <c r="C112" s="2" t="s">
        <v>12</v>
      </c>
      <c r="D112" s="3">
        <v>2019</v>
      </c>
      <c r="E112" s="3">
        <v>2019</v>
      </c>
      <c r="F112" s="25">
        <f>SUM(G112:H112)</f>
        <v>500</v>
      </c>
      <c r="G112" s="4"/>
      <c r="H112" s="4">
        <v>500</v>
      </c>
      <c r="I112" s="54"/>
    </row>
    <row r="113" spans="1:9" s="5" customFormat="1" ht="11.25" customHeight="1">
      <c r="A113" s="56" t="s">
        <v>128</v>
      </c>
      <c r="B113" s="57"/>
      <c r="C113" s="57"/>
      <c r="D113" s="58"/>
      <c r="E113" s="15">
        <v>2017</v>
      </c>
      <c r="F113" s="16">
        <f>SUM(G113:H113)</f>
        <v>153.4</v>
      </c>
      <c r="G113" s="17"/>
      <c r="H113" s="17">
        <f>SUM(H116+H117+H118+H120)</f>
        <v>153.4</v>
      </c>
      <c r="I113" s="54"/>
    </row>
    <row r="114" spans="1:9" s="5" customFormat="1" ht="11.25" customHeight="1">
      <c r="A114" s="59"/>
      <c r="B114" s="60"/>
      <c r="C114" s="60"/>
      <c r="D114" s="61"/>
      <c r="E114" s="18">
        <v>2018</v>
      </c>
      <c r="F114" s="19">
        <f>SUM(G114:H114)</f>
        <v>69.3</v>
      </c>
      <c r="G114" s="20"/>
      <c r="H114" s="20">
        <f>SUM(H119+H121)</f>
        <v>69.3</v>
      </c>
      <c r="I114" s="54"/>
    </row>
    <row r="115" spans="1:9" s="5" customFormat="1" ht="11.25" customHeight="1">
      <c r="A115" s="59"/>
      <c r="B115" s="60"/>
      <c r="C115" s="60"/>
      <c r="D115" s="61"/>
      <c r="E115" s="18"/>
      <c r="F115" s="19"/>
      <c r="G115" s="20"/>
      <c r="H115" s="20"/>
      <c r="I115" s="54"/>
    </row>
    <row r="116" spans="1:9" s="5" customFormat="1" ht="83.25" customHeight="1">
      <c r="A116" s="1" t="s">
        <v>132</v>
      </c>
      <c r="B116" s="2" t="s">
        <v>28</v>
      </c>
      <c r="C116" s="2" t="s">
        <v>12</v>
      </c>
      <c r="D116" s="3">
        <v>2017</v>
      </c>
      <c r="E116" s="3">
        <v>2017</v>
      </c>
      <c r="F116" s="4">
        <f>SUM(G116:H116)</f>
        <v>26</v>
      </c>
      <c r="G116" s="4"/>
      <c r="H116" s="4">
        <v>26</v>
      </c>
      <c r="I116" s="54"/>
    </row>
    <row r="117" spans="1:9" s="5" customFormat="1" ht="84" customHeight="1">
      <c r="A117" s="1" t="s">
        <v>133</v>
      </c>
      <c r="B117" s="2" t="s">
        <v>29</v>
      </c>
      <c r="C117" s="2" t="s">
        <v>12</v>
      </c>
      <c r="D117" s="3">
        <v>2017</v>
      </c>
      <c r="E117" s="3">
        <v>2017</v>
      </c>
      <c r="F117" s="4">
        <f>SUM(G117:H117)</f>
        <v>2.4</v>
      </c>
      <c r="G117" s="4"/>
      <c r="H117" s="4">
        <v>2.4</v>
      </c>
      <c r="I117" s="54"/>
    </row>
    <row r="118" spans="1:9" s="5" customFormat="1" ht="14.25" customHeight="1">
      <c r="A118" s="75" t="s">
        <v>134</v>
      </c>
      <c r="B118" s="89" t="s">
        <v>32</v>
      </c>
      <c r="C118" s="66" t="s">
        <v>12</v>
      </c>
      <c r="D118" s="24">
        <v>2017</v>
      </c>
      <c r="E118" s="24">
        <v>2017</v>
      </c>
      <c r="F118" s="25">
        <f>SUM(G118:H118)</f>
        <v>26</v>
      </c>
      <c r="G118" s="25"/>
      <c r="H118" s="25">
        <v>26</v>
      </c>
      <c r="I118" s="54"/>
    </row>
    <row r="119" spans="1:9" s="5" customFormat="1" ht="82.5" customHeight="1">
      <c r="A119" s="85"/>
      <c r="B119" s="90"/>
      <c r="C119" s="77"/>
      <c r="D119" s="6"/>
      <c r="E119" s="6"/>
      <c r="F119" s="7"/>
      <c r="G119" s="7"/>
      <c r="H119" s="7"/>
      <c r="I119" s="54"/>
    </row>
    <row r="120" spans="1:9" s="5" customFormat="1" ht="14.25" customHeight="1">
      <c r="A120" s="75" t="s">
        <v>135</v>
      </c>
      <c r="B120" s="89" t="s">
        <v>56</v>
      </c>
      <c r="C120" s="66" t="s">
        <v>12</v>
      </c>
      <c r="D120" s="24" t="s">
        <v>58</v>
      </c>
      <c r="E120" s="24">
        <v>2017</v>
      </c>
      <c r="F120" s="25">
        <f aca="true" t="shared" si="6" ref="F120:F126">SUM(G120:H120)</f>
        <v>99</v>
      </c>
      <c r="G120" s="25"/>
      <c r="H120" s="25">
        <v>99</v>
      </c>
      <c r="I120" s="54"/>
    </row>
    <row r="121" spans="1:9" s="5" customFormat="1" ht="54.75" customHeight="1">
      <c r="A121" s="85"/>
      <c r="B121" s="90"/>
      <c r="C121" s="77"/>
      <c r="D121" s="6"/>
      <c r="E121" s="6">
        <v>2018</v>
      </c>
      <c r="F121" s="7">
        <v>69.3</v>
      </c>
      <c r="G121" s="7"/>
      <c r="H121" s="7">
        <v>69.3</v>
      </c>
      <c r="I121" s="54"/>
    </row>
    <row r="122" spans="1:9" s="5" customFormat="1" ht="11.25">
      <c r="A122" s="74"/>
      <c r="B122" s="82" t="s">
        <v>33</v>
      </c>
      <c r="C122" s="74"/>
      <c r="D122" s="83"/>
      <c r="E122" s="28">
        <v>2017</v>
      </c>
      <c r="F122" s="12">
        <f>SUM(G122:H122)</f>
        <v>83881.49999999999</v>
      </c>
      <c r="G122" s="12">
        <f>SUM(G20)</f>
        <v>1339</v>
      </c>
      <c r="H122" s="12">
        <f>SUM(H20)</f>
        <v>82542.49999999999</v>
      </c>
      <c r="I122" s="54"/>
    </row>
    <row r="123" spans="1:9" s="5" customFormat="1" ht="11.25">
      <c r="A123" s="74"/>
      <c r="B123" s="82"/>
      <c r="C123" s="74"/>
      <c r="D123" s="83"/>
      <c r="E123" s="29">
        <v>2018</v>
      </c>
      <c r="F123" s="13">
        <f t="shared" si="6"/>
        <v>39549.899999999994</v>
      </c>
      <c r="G123" s="13">
        <f>SUM(G26+G78+G58+G114)</f>
        <v>9769</v>
      </c>
      <c r="H123" s="13">
        <f>SUM(H21)</f>
        <v>29780.899999999998</v>
      </c>
      <c r="I123" s="54"/>
    </row>
    <row r="124" spans="1:9" s="5" customFormat="1" ht="11.25">
      <c r="A124" s="74"/>
      <c r="B124" s="82"/>
      <c r="C124" s="74"/>
      <c r="D124" s="83"/>
      <c r="E124" s="29">
        <v>2019</v>
      </c>
      <c r="F124" s="13">
        <f t="shared" si="6"/>
        <v>3450</v>
      </c>
      <c r="G124" s="13"/>
      <c r="H124" s="13">
        <f>SUM(H22)</f>
        <v>3450</v>
      </c>
      <c r="I124" s="54"/>
    </row>
    <row r="125" spans="1:9" s="5" customFormat="1" ht="11.25">
      <c r="A125" s="74"/>
      <c r="B125" s="82"/>
      <c r="C125" s="74"/>
      <c r="D125" s="83"/>
      <c r="E125" s="29">
        <v>2020</v>
      </c>
      <c r="F125" s="13">
        <f t="shared" si="6"/>
        <v>1170</v>
      </c>
      <c r="G125" s="13"/>
      <c r="H125" s="13">
        <f>SUM(H23)</f>
        <v>1170</v>
      </c>
      <c r="I125" s="54"/>
    </row>
    <row r="126" spans="1:9" s="5" customFormat="1" ht="11.25">
      <c r="A126" s="74"/>
      <c r="B126" s="82"/>
      <c r="C126" s="74"/>
      <c r="D126" s="83"/>
      <c r="E126" s="29" t="s">
        <v>96</v>
      </c>
      <c r="F126" s="13">
        <f t="shared" si="6"/>
        <v>350</v>
      </c>
      <c r="G126" s="13"/>
      <c r="H126" s="13">
        <f>SUM(H24)</f>
        <v>350</v>
      </c>
      <c r="I126" s="54"/>
    </row>
    <row r="127" spans="1:9" s="5" customFormat="1" ht="12" customHeight="1">
      <c r="A127" s="74"/>
      <c r="B127" s="82"/>
      <c r="C127" s="74"/>
      <c r="D127" s="83"/>
      <c r="E127" s="30" t="s">
        <v>95</v>
      </c>
      <c r="F127" s="14">
        <f>SUM(F122:F125)</f>
        <v>128051.39999999998</v>
      </c>
      <c r="G127" s="14">
        <f>SUM(G122:G125)</f>
        <v>11108</v>
      </c>
      <c r="H127" s="14">
        <f>SUM(H122:H126)</f>
        <v>117293.39999999998</v>
      </c>
      <c r="I127" s="54"/>
    </row>
    <row r="128" spans="1:9" s="5" customFormat="1" ht="16.5" customHeight="1">
      <c r="A128" s="84" t="s">
        <v>34</v>
      </c>
      <c r="B128" s="84"/>
      <c r="C128" s="84"/>
      <c r="D128" s="84"/>
      <c r="E128" s="84"/>
      <c r="F128" s="84"/>
      <c r="G128" s="84"/>
      <c r="H128" s="84"/>
      <c r="I128" s="54"/>
    </row>
    <row r="129" spans="1:9" s="5" customFormat="1" ht="18.75" customHeight="1">
      <c r="A129" s="86" t="s">
        <v>45</v>
      </c>
      <c r="B129" s="87"/>
      <c r="C129" s="87"/>
      <c r="D129" s="87"/>
      <c r="E129" s="88"/>
      <c r="F129" s="31">
        <f>SUM(G129:H129)</f>
        <v>15912.1</v>
      </c>
      <c r="G129" s="31">
        <f>SUM(G131)</f>
        <v>7537.5</v>
      </c>
      <c r="H129" s="31">
        <f>SUM(H131+H133+H134+H135+H136)</f>
        <v>8374.6</v>
      </c>
      <c r="I129" s="54"/>
    </row>
    <row r="130" spans="1:9" s="5" customFormat="1" ht="18" customHeight="1">
      <c r="A130" s="79" t="s">
        <v>35</v>
      </c>
      <c r="B130" s="80"/>
      <c r="C130" s="80"/>
      <c r="D130" s="80"/>
      <c r="E130" s="80"/>
      <c r="F130" s="80"/>
      <c r="G130" s="80"/>
      <c r="H130" s="81"/>
      <c r="I130" s="54"/>
    </row>
    <row r="131" spans="1:9" s="5" customFormat="1" ht="105.75" customHeight="1">
      <c r="A131" s="1" t="s">
        <v>41</v>
      </c>
      <c r="B131" s="27" t="s">
        <v>36</v>
      </c>
      <c r="C131" s="2"/>
      <c r="D131" s="3">
        <v>2017</v>
      </c>
      <c r="E131" s="3">
        <v>2017</v>
      </c>
      <c r="F131" s="32">
        <f aca="true" t="shared" si="7" ref="F131:F137">SUM(G131:H131)</f>
        <v>8375</v>
      </c>
      <c r="G131" s="32">
        <f>SUM(G132)</f>
        <v>7537.5</v>
      </c>
      <c r="H131" s="4">
        <f>SUM(H132)</f>
        <v>837.5</v>
      </c>
      <c r="I131" s="54"/>
    </row>
    <row r="132" spans="1:9" s="5" customFormat="1" ht="36" customHeight="1">
      <c r="A132" s="1" t="s">
        <v>46</v>
      </c>
      <c r="B132" s="2" t="s">
        <v>37</v>
      </c>
      <c r="C132" s="2" t="s">
        <v>12</v>
      </c>
      <c r="D132" s="3">
        <v>2017</v>
      </c>
      <c r="E132" s="3">
        <v>2017</v>
      </c>
      <c r="F132" s="32">
        <f t="shared" si="7"/>
        <v>8375</v>
      </c>
      <c r="G132" s="4">
        <v>7537.5</v>
      </c>
      <c r="H132" s="4">
        <v>837.5</v>
      </c>
      <c r="I132" s="54"/>
    </row>
    <row r="133" spans="1:9" s="5" customFormat="1" ht="72.75" customHeight="1">
      <c r="A133" s="1" t="s">
        <v>42</v>
      </c>
      <c r="B133" s="2" t="s">
        <v>38</v>
      </c>
      <c r="C133" s="2" t="s">
        <v>12</v>
      </c>
      <c r="D133" s="3">
        <v>2017</v>
      </c>
      <c r="E133" s="3">
        <v>2017</v>
      </c>
      <c r="F133" s="32">
        <f t="shared" si="7"/>
        <v>389.4</v>
      </c>
      <c r="G133" s="4"/>
      <c r="H133" s="4">
        <v>389.4</v>
      </c>
      <c r="I133" s="54"/>
    </row>
    <row r="134" spans="1:9" s="5" customFormat="1" ht="35.25" customHeight="1">
      <c r="A134" s="1" t="s">
        <v>47</v>
      </c>
      <c r="B134" s="2" t="s">
        <v>39</v>
      </c>
      <c r="C134" s="2" t="s">
        <v>12</v>
      </c>
      <c r="D134" s="3">
        <v>2017</v>
      </c>
      <c r="E134" s="3">
        <v>2017</v>
      </c>
      <c r="F134" s="32">
        <f t="shared" si="7"/>
        <v>109</v>
      </c>
      <c r="G134" s="32"/>
      <c r="H134" s="4">
        <v>109</v>
      </c>
      <c r="I134" s="54"/>
    </row>
    <row r="135" spans="1:9" s="5" customFormat="1" ht="36" customHeight="1">
      <c r="A135" s="1" t="s">
        <v>48</v>
      </c>
      <c r="B135" s="2" t="s">
        <v>21</v>
      </c>
      <c r="C135" s="2" t="s">
        <v>12</v>
      </c>
      <c r="D135" s="3">
        <v>2017</v>
      </c>
      <c r="E135" s="3">
        <v>2017</v>
      </c>
      <c r="F135" s="32">
        <f>SUM(G135:H135)</f>
        <v>8.7</v>
      </c>
      <c r="G135" s="32"/>
      <c r="H135" s="4">
        <v>8.7</v>
      </c>
      <c r="I135" s="54"/>
    </row>
    <row r="136" spans="1:9" s="5" customFormat="1" ht="48.75" customHeight="1">
      <c r="A136" s="1" t="s">
        <v>51</v>
      </c>
      <c r="B136" s="2" t="s">
        <v>52</v>
      </c>
      <c r="C136" s="2" t="s">
        <v>12</v>
      </c>
      <c r="D136" s="3">
        <v>2017</v>
      </c>
      <c r="E136" s="3">
        <v>2017</v>
      </c>
      <c r="F136" s="32">
        <f t="shared" si="7"/>
        <v>7030</v>
      </c>
      <c r="G136" s="32"/>
      <c r="H136" s="4">
        <v>7030</v>
      </c>
      <c r="I136" s="54"/>
    </row>
    <row r="137" spans="1:9" s="5" customFormat="1" ht="11.25">
      <c r="A137" s="33"/>
      <c r="B137" s="34" t="s">
        <v>40</v>
      </c>
      <c r="C137" s="34"/>
      <c r="D137" s="33"/>
      <c r="E137" s="33">
        <v>2017</v>
      </c>
      <c r="F137" s="35">
        <f t="shared" si="7"/>
        <v>15912.1</v>
      </c>
      <c r="G137" s="36">
        <f>SUM(G129)</f>
        <v>7537.5</v>
      </c>
      <c r="H137" s="36">
        <f>SUM(H129)</f>
        <v>8374.6</v>
      </c>
      <c r="I137" s="54"/>
    </row>
    <row r="138" spans="1:8" ht="15">
      <c r="A138" s="37"/>
      <c r="B138" s="37"/>
      <c r="C138" s="37"/>
      <c r="D138" s="37"/>
      <c r="E138" s="37"/>
      <c r="F138" s="37"/>
      <c r="G138" s="37"/>
      <c r="H138" s="37"/>
    </row>
    <row r="139" ht="15.75">
      <c r="A139" s="38"/>
    </row>
  </sheetData>
  <sheetProtection/>
  <mergeCells count="85">
    <mergeCell ref="A97:D98"/>
    <mergeCell ref="A99:A100"/>
    <mergeCell ref="B99:B100"/>
    <mergeCell ref="C99:C100"/>
    <mergeCell ref="D99:D100"/>
    <mergeCell ref="A106:A109"/>
    <mergeCell ref="B106:B109"/>
    <mergeCell ref="C106:C109"/>
    <mergeCell ref="D106:D109"/>
    <mergeCell ref="B31:B32"/>
    <mergeCell ref="A31:A32"/>
    <mergeCell ref="D82:D85"/>
    <mergeCell ref="C82:C85"/>
    <mergeCell ref="B82:B85"/>
    <mergeCell ref="A82:A85"/>
    <mergeCell ref="A78:D81"/>
    <mergeCell ref="D31:D32"/>
    <mergeCell ref="C31:C32"/>
    <mergeCell ref="B11:B12"/>
    <mergeCell ref="C11:C12"/>
    <mergeCell ref="D11:D12"/>
    <mergeCell ref="A19:H19"/>
    <mergeCell ref="D63:D66"/>
    <mergeCell ref="A49:A52"/>
    <mergeCell ref="E11:E12"/>
    <mergeCell ref="B49:B52"/>
    <mergeCell ref="C49:C52"/>
    <mergeCell ref="B43:B44"/>
    <mergeCell ref="A9:H9"/>
    <mergeCell ref="A1:H1"/>
    <mergeCell ref="A2:H2"/>
    <mergeCell ref="A3:H3"/>
    <mergeCell ref="A4:H4"/>
    <mergeCell ref="A5:H5"/>
    <mergeCell ref="B118:B119"/>
    <mergeCell ref="A20:D24"/>
    <mergeCell ref="A6:H6"/>
    <mergeCell ref="A8:H8"/>
    <mergeCell ref="F11:H11"/>
    <mergeCell ref="A11:A12"/>
    <mergeCell ref="A13:A18"/>
    <mergeCell ref="B13:B18"/>
    <mergeCell ref="C13:C18"/>
    <mergeCell ref="D13:D18"/>
    <mergeCell ref="A86:A89"/>
    <mergeCell ref="A43:A44"/>
    <mergeCell ref="A129:E129"/>
    <mergeCell ref="C43:C44"/>
    <mergeCell ref="C72:C75"/>
    <mergeCell ref="D72:D75"/>
    <mergeCell ref="A118:A119"/>
    <mergeCell ref="A120:A121"/>
    <mergeCell ref="B120:B121"/>
    <mergeCell ref="C120:C121"/>
    <mergeCell ref="C68:C71"/>
    <mergeCell ref="A72:A75"/>
    <mergeCell ref="B72:B75"/>
    <mergeCell ref="A101:D105"/>
    <mergeCell ref="A130:H130"/>
    <mergeCell ref="A122:A127"/>
    <mergeCell ref="B122:B127"/>
    <mergeCell ref="C122:C127"/>
    <mergeCell ref="D122:D127"/>
    <mergeCell ref="A128:H128"/>
    <mergeCell ref="D45:D48"/>
    <mergeCell ref="D43:D44"/>
    <mergeCell ref="A45:A48"/>
    <mergeCell ref="D86:D89"/>
    <mergeCell ref="C118:C119"/>
    <mergeCell ref="A63:A66"/>
    <mergeCell ref="B63:B66"/>
    <mergeCell ref="C63:C66"/>
    <mergeCell ref="A68:A71"/>
    <mergeCell ref="B68:B71"/>
    <mergeCell ref="A25:D28"/>
    <mergeCell ref="A57:D61"/>
    <mergeCell ref="A113:D115"/>
    <mergeCell ref="D68:D71"/>
    <mergeCell ref="D49:D52"/>
    <mergeCell ref="B86:B89"/>
    <mergeCell ref="C86:C89"/>
    <mergeCell ref="B45:B48"/>
    <mergeCell ref="C45:C48"/>
  </mergeCells>
  <printOptions/>
  <pageMargins left="0.7086614173228347" right="0.3937007874015748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2018-12-12T14:42:41Z</cp:lastPrinted>
  <dcterms:created xsi:type="dcterms:W3CDTF">2017-12-07T11:13:11Z</dcterms:created>
  <dcterms:modified xsi:type="dcterms:W3CDTF">2018-12-13T12:36:21Z</dcterms:modified>
  <cp:category/>
  <cp:version/>
  <cp:contentType/>
  <cp:contentStatus/>
</cp:coreProperties>
</file>