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'Лист1'!$A$1:$I$241</definedName>
  </definedNames>
  <calcPr fullCalcOnLoad="1"/>
</workbook>
</file>

<file path=xl/sharedStrings.xml><?xml version="1.0" encoding="utf-8"?>
<sst xmlns="http://schemas.openxmlformats.org/spreadsheetml/2006/main" count="142" uniqueCount="95">
  <si>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</si>
  <si>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</si>
  <si>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</si>
  <si>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</si>
  <si>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</si>
  <si>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</si>
  <si>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</si>
  <si>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</si>
  <si>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</si>
  <si>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</si>
  <si>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</si>
  <si>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</si>
  <si>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</si>
  <si>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</si>
  <si>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</si>
  <si>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</si>
  <si>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</si>
  <si>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</si>
  <si>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</si>
  <si>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</si>
  <si>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</si>
  <si>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</si>
  <si>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</si>
  <si>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</si>
  <si>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</si>
  <si>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</si>
  <si>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</si>
  <si>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</si>
  <si>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</si>
  <si>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</si>
  <si>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</si>
  <si>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</si>
  <si>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</si>
  <si>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</si>
  <si>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</si>
  <si>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</si>
  <si>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</si>
  <si>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t>1.2</t>
  </si>
  <si>
    <t>1.2.1</t>
  </si>
  <si>
    <t>Приложение №2</t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</si>
  <si>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</si>
  <si>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</si>
  <si>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2017-2021</t>
  </si>
  <si>
    <t>Приобретение подарочной и сувенирной продукции для проведения праздничных мероприятий, приуроченных ко Дню молодежи</t>
  </si>
  <si>
    <t>2.2</t>
  </si>
  <si>
    <t>2.1.1</t>
  </si>
  <si>
    <t>Развитие и сохранение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</si>
  <si>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в том числе софинансирование мероприятий по обеспечению выплат стимулирующего характера работникам муниципальных учреждений культуры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</si>
  <si>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</si>
  <si>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</si>
  <si>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</si>
  <si>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9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</si>
  <si>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</si>
  <si>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Строительство плоскостных сооружений</t>
    </r>
  </si>
  <si>
    <t>2.   Мероприятия по обеспечению выплат стимулирующего характера работникам муниципальных учреждений культуры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</si>
  <si>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по обеспечению выплат стимулирующего характера работникам муниципальных учреждений культуры</t>
    </r>
  </si>
  <si>
    <t>Разработка проектно-сметной документации  на реконструкцию хоккейной площадки, расположенной по адресу: пос. Красная Долина, напротив д. 34</t>
  </si>
  <si>
    <t>Разработка проектно-сметной документации на реконструкцию хоккейной площадки, расположенной по адресу: пос. Глебычево, напротив д. 13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</si>
  <si>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в сфере молодежной политики</t>
    </r>
  </si>
  <si>
    <t xml:space="preserve">к постановлению администрации </t>
  </si>
  <si>
    <t xml:space="preserve">муниципального образования </t>
  </si>
  <si>
    <t xml:space="preserve"> «Приморское городское поселение» </t>
  </si>
  <si>
    <t>Выборгского района Ленинградской области</t>
  </si>
  <si>
    <t>Выполнение комплекса кадастровых работ по формированию и постановке на государственный кадастровый учет земельного участка под строительство культурно-досугового центра</t>
  </si>
  <si>
    <t>4.1.3</t>
  </si>
  <si>
    <t>Оказание услуг по авторскому надзору</t>
  </si>
  <si>
    <t>Оказание услуг по строительному контролю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</si>
  <si>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и реконструкция объектов культуры в городских поселениях Ленинградской области</t>
    </r>
  </si>
  <si>
    <t>Мероприятия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и туризма в Ленинградской области" строительство и реконструкцию объектов культуры в городских поселениях
Ленинградской области</t>
  </si>
  <si>
    <t>4.1.1</t>
  </si>
  <si>
    <t>4.1.2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</si>
  <si>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</si>
  <si>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объектов социально-культурной сферы</t>
    </r>
  </si>
  <si>
    <t>5.1.</t>
  </si>
  <si>
    <t>5.2.</t>
  </si>
  <si>
    <t>5.3.</t>
  </si>
  <si>
    <t>Не монтируемое оборудование, мебель, инвентарь</t>
  </si>
  <si>
    <t>4.1.4</t>
  </si>
  <si>
    <t>4.1.5</t>
  </si>
  <si>
    <t>4.1.6</t>
  </si>
  <si>
    <t>Технические условия на предоставление комплекса услуг связи по адресу:Ленинградская область, Выборгский район, г. Приморск, Пушкинская аллея</t>
  </si>
  <si>
    <t>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</si>
  <si>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1.3</t>
  </si>
  <si>
    <t>Транспортные услуги для участия в конкурсе "ПроДвижение"</t>
  </si>
  <si>
    <t>Транспортные услуги для участия в межмуниципальном молодежном марафоне МММ-2019</t>
  </si>
  <si>
    <t>Организация участия в межмуниципальном молодежном марафоне МММ-2019 (питание)</t>
  </si>
  <si>
    <t>Организация участия в слете сельской молодежи (питание)</t>
  </si>
  <si>
    <t>Транспортные услуги для участия в слете сельской молодежи</t>
  </si>
  <si>
    <t>1.4</t>
  </si>
  <si>
    <t>1.5</t>
  </si>
  <si>
    <t>1.6</t>
  </si>
  <si>
    <t>1.7</t>
  </si>
  <si>
    <t>Консультативные услуги в сфере строительного контроля</t>
  </si>
  <si>
    <t>Оказание услуг по технологическому присоединению к электричесой сети объекта: земельный участок под строительство культурно-досугового центра, расположенного по адресу:Ленинградская область, Выборгский район, г. Приморск, Пушкинская аллея</t>
  </si>
  <si>
    <t>от 07 февраля 2019 г. № 143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</si>
</sst>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right" vertical="top" wrapText="1"/>
    </xf>
    <xf numFmtId="176" fontId="2" fillId="0" borderId="15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right" vertical="top" wrapText="1"/>
    </xf>
    <xf numFmtId="176" fontId="6" fillId="0" borderId="15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wrapText="1"/>
    </xf>
    <xf numFmtId="49" fontId="29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top" wrapText="1"/>
    </xf>
    <xf numFmtId="176" fontId="2" fillId="0" borderId="15" xfId="0" applyNumberFormat="1" applyFont="1" applyFill="1" applyBorder="1" applyAlignment="1">
      <alignment vertical="top" wrapText="1"/>
    </xf>
    <xf numFmtId="176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29" fillId="0" borderId="0" xfId="0" applyFont="1" applyAlignment="1">
      <alignment vertical="top"/>
    </xf>
    <xf numFmtId="176" fontId="29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right" vertical="top" wrapText="1"/>
    </xf>
    <xf numFmtId="176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0" fontId="49" fillId="0" borderId="0" xfId="0" applyFont="1" applyAlignment="1">
      <alignment horizontal="right"/>
    </xf>
    <xf numFmtId="49" fontId="2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view="pageBreakPreview" zoomScale="110" zoomScaleSheetLayoutView="110" zoomScalePageLayoutView="0" workbookViewId="0" topLeftCell="A19">
      <selection activeCell="D12" sqref="D12:D13"/>
    </sheetView>
  </sheetViews>
  <sheetFormatPr defaultColWidth="9.140625" defaultRowHeight="15"/>
  <cols>
    <col min="1" max="1" width="5.421875" style="3" customWidth="1"/>
    <col min="2" max="2" width="27.140625" style="3" customWidth="1"/>
    <col min="3" max="3" width="17.140625" style="3" customWidth="1"/>
    <col min="4" max="4" width="8.140625" style="3" customWidth="1"/>
    <col min="5" max="5" width="9.140625" style="3" customWidth="1"/>
    <col min="6" max="6" width="9.28125" style="3" customWidth="1"/>
    <col min="7" max="8" width="8.7109375" style="3" customWidth="1"/>
    <col min="9" max="9" width="8.8515625" style="3" customWidth="1"/>
    <col min="10" max="16384" width="9.140625" style="3" customWidth="1"/>
  </cols>
  <sheetData>
    <row r="1" spans="1:9" ht="15">
      <c r="A1" s="121" t="s">
        <v>39</v>
      </c>
      <c r="B1" s="121"/>
      <c r="C1" s="121"/>
      <c r="D1" s="121"/>
      <c r="E1" s="121"/>
      <c r="F1" s="121"/>
      <c r="G1" s="121"/>
      <c r="H1" s="121"/>
      <c r="I1" s="121"/>
    </row>
    <row r="2" spans="1:9" ht="15">
      <c r="A2" s="121" t="s">
        <v>59</v>
      </c>
      <c r="B2" s="121"/>
      <c r="C2" s="121"/>
      <c r="D2" s="121"/>
      <c r="E2" s="121"/>
      <c r="F2" s="121"/>
      <c r="G2" s="121"/>
      <c r="H2" s="121"/>
      <c r="I2" s="121"/>
    </row>
    <row r="3" spans="1:9" ht="15">
      <c r="A3" s="121" t="s">
        <v>60</v>
      </c>
      <c r="B3" s="121"/>
      <c r="C3" s="121"/>
      <c r="D3" s="121"/>
      <c r="E3" s="121"/>
      <c r="F3" s="121"/>
      <c r="G3" s="121"/>
      <c r="H3" s="121"/>
      <c r="I3" s="121"/>
    </row>
    <row r="4" spans="1:9" ht="15">
      <c r="A4" s="121" t="s">
        <v>61</v>
      </c>
      <c r="B4" s="121"/>
      <c r="C4" s="121"/>
      <c r="D4" s="121"/>
      <c r="E4" s="121"/>
      <c r="F4" s="121"/>
      <c r="G4" s="121"/>
      <c r="H4" s="121"/>
      <c r="I4" s="121"/>
    </row>
    <row r="5" spans="1:9" ht="15">
      <c r="A5" s="121" t="s">
        <v>62</v>
      </c>
      <c r="B5" s="121"/>
      <c r="C5" s="121"/>
      <c r="D5" s="121"/>
      <c r="E5" s="121"/>
      <c r="F5" s="121"/>
      <c r="G5" s="121"/>
      <c r="H5" s="121"/>
      <c r="I5" s="121"/>
    </row>
    <row r="6" spans="1:9" ht="15">
      <c r="A6" s="121" t="s">
        <v>94</v>
      </c>
      <c r="B6" s="121"/>
      <c r="C6" s="121"/>
      <c r="D6" s="121"/>
      <c r="E6" s="121"/>
      <c r="F6" s="121"/>
      <c r="G6" s="121"/>
      <c r="H6" s="121"/>
      <c r="I6" s="121"/>
    </row>
    <row r="7" ht="7.5" customHeight="1">
      <c r="A7" s="2"/>
    </row>
    <row r="8" spans="1:9" ht="15.75">
      <c r="A8" s="138" t="s">
        <v>0</v>
      </c>
      <c r="B8" s="138"/>
      <c r="C8" s="138"/>
      <c r="D8" s="138"/>
      <c r="E8" s="138"/>
      <c r="F8" s="138"/>
      <c r="G8" s="138"/>
      <c r="H8" s="138"/>
      <c r="I8" s="138"/>
    </row>
    <row r="9" spans="1:9" ht="34.5" customHeight="1">
      <c r="A9" s="139" t="s">
        <v>1</v>
      </c>
      <c r="B9" s="139"/>
      <c r="C9" s="139"/>
      <c r="D9" s="139"/>
      <c r="E9" s="139"/>
      <c r="F9" s="139"/>
      <c r="G9" s="139"/>
      <c r="H9" s="139"/>
      <c r="I9" s="139"/>
    </row>
    <row r="10" ht="6.75" customHeight="1">
      <c r="A10" s="4"/>
    </row>
    <row r="11" spans="1:9" ht="21" customHeight="1">
      <c r="A11" s="156" t="s">
        <v>2</v>
      </c>
      <c r="B11" s="156" t="s">
        <v>3</v>
      </c>
      <c r="C11" s="156" t="s">
        <v>4</v>
      </c>
      <c r="D11" s="156" t="s">
        <v>5</v>
      </c>
      <c r="E11" s="156"/>
      <c r="F11" s="156" t="s">
        <v>6</v>
      </c>
      <c r="G11" s="156" t="s">
        <v>7</v>
      </c>
      <c r="H11" s="156"/>
      <c r="I11" s="156"/>
    </row>
    <row r="12" spans="1:9" ht="15">
      <c r="A12" s="156"/>
      <c r="B12" s="156"/>
      <c r="C12" s="156"/>
      <c r="D12" s="156" t="s">
        <v>8</v>
      </c>
      <c r="E12" s="156" t="s">
        <v>9</v>
      </c>
      <c r="F12" s="156"/>
      <c r="G12" s="156"/>
      <c r="H12" s="156"/>
      <c r="I12" s="156"/>
    </row>
    <row r="13" spans="1:9" ht="24">
      <c r="A13" s="156"/>
      <c r="B13" s="156"/>
      <c r="C13" s="156"/>
      <c r="D13" s="156"/>
      <c r="E13" s="156"/>
      <c r="F13" s="156"/>
      <c r="G13" s="5" t="s">
        <v>10</v>
      </c>
      <c r="H13" s="5" t="s">
        <v>33</v>
      </c>
      <c r="I13" s="5" t="s">
        <v>11</v>
      </c>
    </row>
    <row r="14" spans="1:9" ht="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12" customHeight="1">
      <c r="A15" s="134"/>
      <c r="B15" s="109" t="s">
        <v>12</v>
      </c>
      <c r="C15" s="109" t="s">
        <v>13</v>
      </c>
      <c r="D15" s="134">
        <v>2017</v>
      </c>
      <c r="E15" s="134">
        <v>2021</v>
      </c>
      <c r="F15" s="6">
        <v>2017</v>
      </c>
      <c r="G15" s="7">
        <f aca="true" t="shared" si="0" ref="G15:G20">SUM(H15:I15)</f>
        <v>40509.3</v>
      </c>
      <c r="H15" s="7">
        <f aca="true" t="shared" si="1" ref="H15:I19">SUM(H66+H153+H201+H236)</f>
        <v>4348</v>
      </c>
      <c r="I15" s="7">
        <f t="shared" si="1"/>
        <v>36161.3</v>
      </c>
    </row>
    <row r="16" spans="1:9" ht="12" customHeight="1">
      <c r="A16" s="134"/>
      <c r="B16" s="109"/>
      <c r="C16" s="109"/>
      <c r="D16" s="134"/>
      <c r="E16" s="134"/>
      <c r="F16" s="6">
        <v>2018</v>
      </c>
      <c r="G16" s="7">
        <f t="shared" si="0"/>
        <v>41239.1</v>
      </c>
      <c r="H16" s="7">
        <f t="shared" si="1"/>
        <v>4761.099999999999</v>
      </c>
      <c r="I16" s="7">
        <f t="shared" si="1"/>
        <v>36478</v>
      </c>
    </row>
    <row r="17" spans="1:9" ht="12" customHeight="1">
      <c r="A17" s="134"/>
      <c r="B17" s="109"/>
      <c r="C17" s="109"/>
      <c r="D17" s="134"/>
      <c r="E17" s="134"/>
      <c r="F17" s="6">
        <v>2019</v>
      </c>
      <c r="G17" s="7">
        <f t="shared" si="0"/>
        <v>84598.09999999999</v>
      </c>
      <c r="H17" s="7">
        <f t="shared" si="1"/>
        <v>34110.2</v>
      </c>
      <c r="I17" s="7">
        <f t="shared" si="1"/>
        <v>50487.899999999994</v>
      </c>
    </row>
    <row r="18" spans="1:9" ht="12" customHeight="1">
      <c r="A18" s="134"/>
      <c r="B18" s="109"/>
      <c r="C18" s="109"/>
      <c r="D18" s="134"/>
      <c r="E18" s="134"/>
      <c r="F18" s="6">
        <v>2020</v>
      </c>
      <c r="G18" s="7">
        <f t="shared" si="0"/>
        <v>154783.3</v>
      </c>
      <c r="H18" s="7">
        <f t="shared" si="1"/>
        <v>104110.2</v>
      </c>
      <c r="I18" s="7">
        <f t="shared" si="1"/>
        <v>50673.100000000006</v>
      </c>
    </row>
    <row r="19" spans="1:9" ht="12" customHeight="1">
      <c r="A19" s="134"/>
      <c r="B19" s="109"/>
      <c r="C19" s="109"/>
      <c r="D19" s="134"/>
      <c r="E19" s="134"/>
      <c r="F19" s="6">
        <v>2021</v>
      </c>
      <c r="G19" s="7">
        <f t="shared" si="0"/>
        <v>314922</v>
      </c>
      <c r="H19" s="7">
        <f t="shared" si="1"/>
        <v>263833.2</v>
      </c>
      <c r="I19" s="7">
        <f t="shared" si="1"/>
        <v>51088.79999999999</v>
      </c>
    </row>
    <row r="20" spans="1:9" ht="12" customHeight="1">
      <c r="A20" s="134"/>
      <c r="B20" s="109"/>
      <c r="C20" s="109"/>
      <c r="D20" s="134"/>
      <c r="E20" s="134"/>
      <c r="F20" s="8" t="s">
        <v>42</v>
      </c>
      <c r="G20" s="9">
        <f t="shared" si="0"/>
        <v>636051.8</v>
      </c>
      <c r="H20" s="9">
        <f>SUM(H15:H19)</f>
        <v>411162.7</v>
      </c>
      <c r="I20" s="9">
        <f>SUM(I15:I19)</f>
        <v>224889.09999999998</v>
      </c>
    </row>
    <row r="21" spans="1:9" ht="24" customHeight="1">
      <c r="A21" s="140" t="s">
        <v>40</v>
      </c>
      <c r="B21" s="141"/>
      <c r="C21" s="141"/>
      <c r="D21" s="141"/>
      <c r="E21" s="141"/>
      <c r="F21" s="141"/>
      <c r="G21" s="141"/>
      <c r="H21" s="141"/>
      <c r="I21" s="142"/>
    </row>
    <row r="22" spans="1:9" ht="12" customHeight="1">
      <c r="A22" s="119" t="s">
        <v>14</v>
      </c>
      <c r="B22" s="119"/>
      <c r="C22" s="119"/>
      <c r="D22" s="119">
        <v>2017</v>
      </c>
      <c r="E22" s="135">
        <v>2021</v>
      </c>
      <c r="F22" s="49">
        <v>2017</v>
      </c>
      <c r="G22" s="60">
        <f aca="true" t="shared" si="2" ref="G22:G30">SUM(H22:I22)</f>
        <v>781.8</v>
      </c>
      <c r="H22" s="61"/>
      <c r="I22" s="62">
        <f>SUM(I56)</f>
        <v>781.8</v>
      </c>
    </row>
    <row r="23" spans="1:9" ht="12" customHeight="1">
      <c r="A23" s="119"/>
      <c r="B23" s="119"/>
      <c r="C23" s="119"/>
      <c r="D23" s="119"/>
      <c r="E23" s="136"/>
      <c r="F23" s="50">
        <v>2018</v>
      </c>
      <c r="G23" s="64">
        <f t="shared" si="2"/>
        <v>1132.5</v>
      </c>
      <c r="H23" s="63"/>
      <c r="I23" s="64">
        <f>SUM(I27+I57)</f>
        <v>1132.5</v>
      </c>
    </row>
    <row r="24" spans="1:9" ht="12" customHeight="1">
      <c r="A24" s="119"/>
      <c r="B24" s="119"/>
      <c r="C24" s="119"/>
      <c r="D24" s="119"/>
      <c r="E24" s="136"/>
      <c r="F24" s="50">
        <v>2019</v>
      </c>
      <c r="G24" s="64">
        <f t="shared" si="2"/>
        <v>819.7</v>
      </c>
      <c r="H24" s="63"/>
      <c r="I24" s="64">
        <f>SUM(I28+I58)</f>
        <v>819.7</v>
      </c>
    </row>
    <row r="25" spans="1:9" ht="12" customHeight="1">
      <c r="A25" s="119"/>
      <c r="B25" s="119"/>
      <c r="C25" s="119"/>
      <c r="D25" s="119"/>
      <c r="E25" s="136"/>
      <c r="F25" s="50">
        <v>2020</v>
      </c>
      <c r="G25" s="64">
        <f t="shared" si="2"/>
        <v>1247.2</v>
      </c>
      <c r="H25" s="64"/>
      <c r="I25" s="64">
        <f>SUM(I29+I59)</f>
        <v>1247.2</v>
      </c>
    </row>
    <row r="26" spans="1:9" ht="12" customHeight="1">
      <c r="A26" s="119"/>
      <c r="B26" s="119"/>
      <c r="C26" s="119"/>
      <c r="D26" s="119"/>
      <c r="E26" s="137"/>
      <c r="F26" s="50">
        <v>2021</v>
      </c>
      <c r="G26" s="65">
        <f t="shared" si="2"/>
        <v>1307.6</v>
      </c>
      <c r="H26" s="65"/>
      <c r="I26" s="65">
        <f>SUM(I30+I60)</f>
        <v>1307.6</v>
      </c>
    </row>
    <row r="27" spans="1:9" ht="15">
      <c r="A27" s="125" t="s">
        <v>58</v>
      </c>
      <c r="B27" s="126"/>
      <c r="C27" s="126"/>
      <c r="D27" s="126"/>
      <c r="E27" s="127"/>
      <c r="F27" s="10">
        <v>2018</v>
      </c>
      <c r="G27" s="11">
        <f t="shared" si="2"/>
        <v>32</v>
      </c>
      <c r="H27" s="12"/>
      <c r="I27" s="13">
        <f>SUM(I51)</f>
        <v>32</v>
      </c>
    </row>
    <row r="28" spans="1:9" ht="15">
      <c r="A28" s="128"/>
      <c r="B28" s="129"/>
      <c r="C28" s="129"/>
      <c r="D28" s="129"/>
      <c r="E28" s="130"/>
      <c r="F28" s="14">
        <v>2019</v>
      </c>
      <c r="G28" s="15">
        <f t="shared" si="2"/>
        <v>40</v>
      </c>
      <c r="H28" s="16"/>
      <c r="I28" s="17">
        <f>SUM(I31+I35+I39+I43+I47+I52)</f>
        <v>40</v>
      </c>
    </row>
    <row r="29" spans="1:9" ht="15">
      <c r="A29" s="128"/>
      <c r="B29" s="129"/>
      <c r="C29" s="129"/>
      <c r="D29" s="129"/>
      <c r="E29" s="130"/>
      <c r="F29" s="14">
        <v>2020</v>
      </c>
      <c r="G29" s="15">
        <f t="shared" si="2"/>
        <v>40</v>
      </c>
      <c r="H29" s="16"/>
      <c r="I29" s="17">
        <f>SUM(I53)</f>
        <v>40</v>
      </c>
    </row>
    <row r="30" spans="1:9" ht="15">
      <c r="A30" s="131"/>
      <c r="B30" s="132"/>
      <c r="C30" s="132"/>
      <c r="D30" s="132"/>
      <c r="E30" s="133"/>
      <c r="F30" s="18">
        <v>2021</v>
      </c>
      <c r="G30" s="19">
        <f t="shared" si="2"/>
        <v>40</v>
      </c>
      <c r="H30" s="20"/>
      <c r="I30" s="21">
        <f>SUM(I54)</f>
        <v>40</v>
      </c>
    </row>
    <row r="31" spans="1:9" ht="12" customHeight="1">
      <c r="A31" s="152" t="s">
        <v>31</v>
      </c>
      <c r="B31" s="108" t="s">
        <v>83</v>
      </c>
      <c r="C31" s="108" t="s">
        <v>13</v>
      </c>
      <c r="D31" s="107">
        <v>2019</v>
      </c>
      <c r="E31" s="107">
        <v>2019</v>
      </c>
      <c r="F31" s="26">
        <v>2019</v>
      </c>
      <c r="G31" s="1">
        <f>SUM(H31:I31)</f>
        <v>4.5</v>
      </c>
      <c r="H31" s="27"/>
      <c r="I31" s="1">
        <v>4.5</v>
      </c>
    </row>
    <row r="32" spans="1:9" ht="12" customHeight="1">
      <c r="A32" s="152"/>
      <c r="B32" s="108"/>
      <c r="C32" s="108"/>
      <c r="D32" s="107"/>
      <c r="E32" s="107"/>
      <c r="F32" s="26"/>
      <c r="G32" s="1"/>
      <c r="H32" s="27"/>
      <c r="I32" s="1"/>
    </row>
    <row r="33" spans="1:9" ht="6" customHeight="1">
      <c r="A33" s="152"/>
      <c r="B33" s="108"/>
      <c r="C33" s="108"/>
      <c r="D33" s="107"/>
      <c r="E33" s="107"/>
      <c r="F33" s="26"/>
      <c r="G33" s="1"/>
      <c r="H33" s="27"/>
      <c r="I33" s="1"/>
    </row>
    <row r="34" spans="1:9" ht="6" customHeight="1">
      <c r="A34" s="152"/>
      <c r="B34" s="108"/>
      <c r="C34" s="108"/>
      <c r="D34" s="107"/>
      <c r="E34" s="107"/>
      <c r="F34" s="28"/>
      <c r="G34" s="29"/>
      <c r="H34" s="30"/>
      <c r="I34" s="29"/>
    </row>
    <row r="35" spans="1:9" ht="12" customHeight="1">
      <c r="A35" s="152" t="s">
        <v>37</v>
      </c>
      <c r="B35" s="108" t="s">
        <v>84</v>
      </c>
      <c r="C35" s="108" t="s">
        <v>13</v>
      </c>
      <c r="D35" s="107">
        <v>2019</v>
      </c>
      <c r="E35" s="107">
        <v>2019</v>
      </c>
      <c r="F35" s="26">
        <v>2019</v>
      </c>
      <c r="G35" s="1">
        <f>SUM(H35:I35)</f>
        <v>15</v>
      </c>
      <c r="H35" s="27"/>
      <c r="I35" s="1">
        <v>15</v>
      </c>
    </row>
    <row r="36" spans="1:9" ht="12" customHeight="1">
      <c r="A36" s="152"/>
      <c r="B36" s="108"/>
      <c r="C36" s="108"/>
      <c r="D36" s="107"/>
      <c r="E36" s="107"/>
      <c r="F36" s="26"/>
      <c r="G36" s="1"/>
      <c r="H36" s="27"/>
      <c r="I36" s="1"/>
    </row>
    <row r="37" spans="1:9" ht="5.25" customHeight="1">
      <c r="A37" s="152"/>
      <c r="B37" s="108"/>
      <c r="C37" s="108"/>
      <c r="D37" s="107"/>
      <c r="E37" s="107"/>
      <c r="F37" s="26"/>
      <c r="G37" s="1"/>
      <c r="H37" s="27"/>
      <c r="I37" s="1"/>
    </row>
    <row r="38" spans="1:9" ht="6" customHeight="1">
      <c r="A38" s="152"/>
      <c r="B38" s="108"/>
      <c r="C38" s="108"/>
      <c r="D38" s="107"/>
      <c r="E38" s="107"/>
      <c r="F38" s="28"/>
      <c r="G38" s="29"/>
      <c r="H38" s="30"/>
      <c r="I38" s="29"/>
    </row>
    <row r="39" spans="1:9" ht="12" customHeight="1">
      <c r="A39" s="152" t="s">
        <v>82</v>
      </c>
      <c r="B39" s="108" t="s">
        <v>87</v>
      </c>
      <c r="C39" s="108" t="s">
        <v>13</v>
      </c>
      <c r="D39" s="107">
        <v>2019</v>
      </c>
      <c r="E39" s="107">
        <v>2019</v>
      </c>
      <c r="F39" s="26">
        <v>2019</v>
      </c>
      <c r="G39" s="1">
        <f>SUM(H39:I39)</f>
        <v>5</v>
      </c>
      <c r="H39" s="27"/>
      <c r="I39" s="1">
        <v>5</v>
      </c>
    </row>
    <row r="40" spans="1:9" ht="12" customHeight="1">
      <c r="A40" s="152"/>
      <c r="B40" s="108"/>
      <c r="C40" s="108"/>
      <c r="D40" s="107"/>
      <c r="E40" s="107"/>
      <c r="F40" s="26"/>
      <c r="G40" s="1"/>
      <c r="H40" s="27"/>
      <c r="I40" s="1"/>
    </row>
    <row r="41" spans="1:9" ht="5.25" customHeight="1">
      <c r="A41" s="152"/>
      <c r="B41" s="108"/>
      <c r="C41" s="108"/>
      <c r="D41" s="107"/>
      <c r="E41" s="107"/>
      <c r="F41" s="26"/>
      <c r="G41" s="1"/>
      <c r="H41" s="27"/>
      <c r="I41" s="1"/>
    </row>
    <row r="42" spans="1:9" ht="6" customHeight="1">
      <c r="A42" s="152"/>
      <c r="B42" s="108"/>
      <c r="C42" s="108"/>
      <c r="D42" s="107"/>
      <c r="E42" s="107"/>
      <c r="F42" s="28"/>
      <c r="G42" s="29"/>
      <c r="H42" s="30"/>
      <c r="I42" s="29"/>
    </row>
    <row r="43" spans="1:9" ht="12" customHeight="1">
      <c r="A43" s="152" t="s">
        <v>88</v>
      </c>
      <c r="B43" s="108" t="s">
        <v>85</v>
      </c>
      <c r="C43" s="108" t="s">
        <v>13</v>
      </c>
      <c r="D43" s="107">
        <v>2019</v>
      </c>
      <c r="E43" s="107">
        <v>2019</v>
      </c>
      <c r="F43" s="26">
        <v>2019</v>
      </c>
      <c r="G43" s="1">
        <f>SUM(H43:I43)</f>
        <v>10</v>
      </c>
      <c r="H43" s="27"/>
      <c r="I43" s="1">
        <v>10</v>
      </c>
    </row>
    <row r="44" spans="1:9" ht="12" customHeight="1">
      <c r="A44" s="152"/>
      <c r="B44" s="108"/>
      <c r="C44" s="108"/>
      <c r="D44" s="107"/>
      <c r="E44" s="107"/>
      <c r="F44" s="26"/>
      <c r="G44" s="1"/>
      <c r="H44" s="27"/>
      <c r="I44" s="1"/>
    </row>
    <row r="45" spans="1:9" ht="5.25" customHeight="1">
      <c r="A45" s="152"/>
      <c r="B45" s="108"/>
      <c r="C45" s="108"/>
      <c r="D45" s="107"/>
      <c r="E45" s="107"/>
      <c r="F45" s="26"/>
      <c r="G45" s="1"/>
      <c r="H45" s="27"/>
      <c r="I45" s="1"/>
    </row>
    <row r="46" spans="1:9" ht="6.75" customHeight="1">
      <c r="A46" s="152"/>
      <c r="B46" s="108"/>
      <c r="C46" s="108"/>
      <c r="D46" s="107"/>
      <c r="E46" s="107"/>
      <c r="F46" s="28"/>
      <c r="G46" s="29"/>
      <c r="H46" s="30"/>
      <c r="I46" s="29"/>
    </row>
    <row r="47" spans="1:9" ht="12" customHeight="1">
      <c r="A47" s="152" t="s">
        <v>89</v>
      </c>
      <c r="B47" s="108" t="s">
        <v>86</v>
      </c>
      <c r="C47" s="108" t="s">
        <v>13</v>
      </c>
      <c r="D47" s="107">
        <v>2019</v>
      </c>
      <c r="E47" s="107">
        <v>2019</v>
      </c>
      <c r="F47" s="26">
        <v>2019</v>
      </c>
      <c r="G47" s="1">
        <f>SUM(H47:I47)</f>
        <v>3.5</v>
      </c>
      <c r="H47" s="27"/>
      <c r="I47" s="1">
        <v>3.5</v>
      </c>
    </row>
    <row r="48" spans="1:9" ht="12" customHeight="1">
      <c r="A48" s="152"/>
      <c r="B48" s="108"/>
      <c r="C48" s="108"/>
      <c r="D48" s="107"/>
      <c r="E48" s="107"/>
      <c r="F48" s="26"/>
      <c r="G48" s="1"/>
      <c r="H48" s="27"/>
      <c r="I48" s="1"/>
    </row>
    <row r="49" spans="1:9" ht="3" customHeight="1">
      <c r="A49" s="152"/>
      <c r="B49" s="108"/>
      <c r="C49" s="108"/>
      <c r="D49" s="107"/>
      <c r="E49" s="107"/>
      <c r="F49" s="26"/>
      <c r="G49" s="1"/>
      <c r="H49" s="27"/>
      <c r="I49" s="1"/>
    </row>
    <row r="50" spans="1:9" ht="3" customHeight="1">
      <c r="A50" s="152"/>
      <c r="B50" s="108"/>
      <c r="C50" s="108"/>
      <c r="D50" s="107"/>
      <c r="E50" s="107"/>
      <c r="F50" s="28"/>
      <c r="G50" s="29"/>
      <c r="H50" s="30"/>
      <c r="I50" s="29"/>
    </row>
    <row r="51" spans="1:9" ht="50.25" customHeight="1">
      <c r="A51" s="31" t="s">
        <v>90</v>
      </c>
      <c r="B51" s="32" t="s">
        <v>41</v>
      </c>
      <c r="C51" s="32" t="s">
        <v>13</v>
      </c>
      <c r="D51" s="33">
        <v>2018</v>
      </c>
      <c r="E51" s="33">
        <v>2018</v>
      </c>
      <c r="F51" s="34">
        <v>2018</v>
      </c>
      <c r="G51" s="35">
        <v>32</v>
      </c>
      <c r="H51" s="36"/>
      <c r="I51" s="35">
        <v>32</v>
      </c>
    </row>
    <row r="52" spans="1:9" ht="12" customHeight="1">
      <c r="A52" s="152" t="s">
        <v>91</v>
      </c>
      <c r="B52" s="108" t="s">
        <v>43</v>
      </c>
      <c r="C52" s="108" t="s">
        <v>13</v>
      </c>
      <c r="D52" s="107">
        <v>2019</v>
      </c>
      <c r="E52" s="107">
        <v>2021</v>
      </c>
      <c r="F52" s="23">
        <v>2019</v>
      </c>
      <c r="G52" s="24">
        <f>SUM(H52:I52)</f>
        <v>2</v>
      </c>
      <c r="H52" s="25"/>
      <c r="I52" s="24">
        <v>2</v>
      </c>
    </row>
    <row r="53" spans="1:9" ht="12" customHeight="1">
      <c r="A53" s="152"/>
      <c r="B53" s="108"/>
      <c r="C53" s="108"/>
      <c r="D53" s="107"/>
      <c r="E53" s="107"/>
      <c r="F53" s="26">
        <v>2020</v>
      </c>
      <c r="G53" s="1">
        <v>40</v>
      </c>
      <c r="H53" s="27"/>
      <c r="I53" s="1">
        <v>40</v>
      </c>
    </row>
    <row r="54" spans="1:9" ht="12" customHeight="1">
      <c r="A54" s="152"/>
      <c r="B54" s="108"/>
      <c r="C54" s="108"/>
      <c r="D54" s="107"/>
      <c r="E54" s="107"/>
      <c r="F54" s="26">
        <v>2021</v>
      </c>
      <c r="G54" s="1">
        <v>40</v>
      </c>
      <c r="H54" s="27"/>
      <c r="I54" s="1">
        <v>40</v>
      </c>
    </row>
    <row r="55" spans="1:9" ht="25.5" customHeight="1">
      <c r="A55" s="152"/>
      <c r="B55" s="108"/>
      <c r="C55" s="108"/>
      <c r="D55" s="107"/>
      <c r="E55" s="107"/>
      <c r="F55" s="28"/>
      <c r="G55" s="29"/>
      <c r="H55" s="30"/>
      <c r="I55" s="29"/>
    </row>
    <row r="56" spans="1:9" ht="15">
      <c r="A56" s="125" t="s">
        <v>48</v>
      </c>
      <c r="B56" s="126"/>
      <c r="C56" s="126"/>
      <c r="D56" s="126"/>
      <c r="E56" s="127"/>
      <c r="F56" s="23">
        <v>2017</v>
      </c>
      <c r="G56" s="24">
        <f>SUM(H56:I56)</f>
        <v>781.8</v>
      </c>
      <c r="H56" s="25"/>
      <c r="I56" s="24">
        <f>SUM(I61)</f>
        <v>781.8</v>
      </c>
    </row>
    <row r="57" spans="1:9" ht="15">
      <c r="A57" s="128"/>
      <c r="B57" s="129"/>
      <c r="C57" s="129"/>
      <c r="D57" s="129"/>
      <c r="E57" s="130"/>
      <c r="F57" s="26">
        <v>2018</v>
      </c>
      <c r="G57" s="1">
        <f>SUM(H57:I57)</f>
        <v>1100.5</v>
      </c>
      <c r="H57" s="27"/>
      <c r="I57" s="1">
        <f>SUM(I62)</f>
        <v>1100.5</v>
      </c>
    </row>
    <row r="58" spans="1:9" ht="15">
      <c r="A58" s="128"/>
      <c r="B58" s="129"/>
      <c r="C58" s="129"/>
      <c r="D58" s="129"/>
      <c r="E58" s="130"/>
      <c r="F58" s="14">
        <v>2019</v>
      </c>
      <c r="G58" s="15">
        <f>SUM(H58:I58)</f>
        <v>779.7</v>
      </c>
      <c r="H58" s="16"/>
      <c r="I58" s="17">
        <f>SUM(I63)</f>
        <v>779.7</v>
      </c>
    </row>
    <row r="59" spans="1:9" ht="15">
      <c r="A59" s="128"/>
      <c r="B59" s="129"/>
      <c r="C59" s="129"/>
      <c r="D59" s="129"/>
      <c r="E59" s="130"/>
      <c r="F59" s="14">
        <v>2020</v>
      </c>
      <c r="G59" s="15">
        <f>SUM(H59:I59)</f>
        <v>1207.2</v>
      </c>
      <c r="H59" s="16"/>
      <c r="I59" s="17">
        <f>SUM(I64)</f>
        <v>1207.2</v>
      </c>
    </row>
    <row r="60" spans="1:9" ht="15">
      <c r="A60" s="131"/>
      <c r="B60" s="132"/>
      <c r="C60" s="132"/>
      <c r="D60" s="132"/>
      <c r="E60" s="133"/>
      <c r="F60" s="18">
        <v>2021</v>
      </c>
      <c r="G60" s="19">
        <f>SUM(H60:I60)</f>
        <v>1267.6</v>
      </c>
      <c r="H60" s="20"/>
      <c r="I60" s="21">
        <f>SUM(I65)</f>
        <v>1267.6</v>
      </c>
    </row>
    <row r="61" spans="1:9" ht="12" customHeight="1">
      <c r="A61" s="152" t="s">
        <v>32</v>
      </c>
      <c r="B61" s="108" t="s">
        <v>15</v>
      </c>
      <c r="C61" s="108" t="s">
        <v>13</v>
      </c>
      <c r="D61" s="160">
        <v>2017</v>
      </c>
      <c r="E61" s="160">
        <v>2021</v>
      </c>
      <c r="F61" s="23">
        <v>2017</v>
      </c>
      <c r="G61" s="37">
        <f aca="true" t="shared" si="3" ref="G61:G71">SUM(H61:I61)</f>
        <v>781.8</v>
      </c>
      <c r="H61" s="32"/>
      <c r="I61" s="37">
        <v>781.8</v>
      </c>
    </row>
    <row r="62" spans="1:9" ht="12" customHeight="1">
      <c r="A62" s="152"/>
      <c r="B62" s="108"/>
      <c r="C62" s="108"/>
      <c r="D62" s="161"/>
      <c r="E62" s="161"/>
      <c r="F62" s="26">
        <v>2018</v>
      </c>
      <c r="G62" s="1">
        <f t="shared" si="3"/>
        <v>1100.5</v>
      </c>
      <c r="H62" s="38"/>
      <c r="I62" s="1">
        <f>921.3+179.2</f>
        <v>1100.5</v>
      </c>
    </row>
    <row r="63" spans="1:9" ht="12" customHeight="1">
      <c r="A63" s="152"/>
      <c r="B63" s="108"/>
      <c r="C63" s="108"/>
      <c r="D63" s="161"/>
      <c r="E63" s="161"/>
      <c r="F63" s="26">
        <v>2019</v>
      </c>
      <c r="G63" s="1">
        <f t="shared" si="3"/>
        <v>779.7</v>
      </c>
      <c r="H63" s="38"/>
      <c r="I63" s="39">
        <f>1149.7-370</f>
        <v>779.7</v>
      </c>
    </row>
    <row r="64" spans="1:9" ht="12" customHeight="1">
      <c r="A64" s="152"/>
      <c r="B64" s="108"/>
      <c r="C64" s="108"/>
      <c r="D64" s="161"/>
      <c r="E64" s="161"/>
      <c r="F64" s="26">
        <v>2020</v>
      </c>
      <c r="G64" s="1">
        <f t="shared" si="3"/>
        <v>1207.2</v>
      </c>
      <c r="H64" s="38"/>
      <c r="I64" s="39">
        <v>1207.2</v>
      </c>
    </row>
    <row r="65" spans="1:9" ht="100.5" customHeight="1">
      <c r="A65" s="152"/>
      <c r="B65" s="108"/>
      <c r="C65" s="108"/>
      <c r="D65" s="162"/>
      <c r="E65" s="162"/>
      <c r="F65" s="28">
        <v>2021</v>
      </c>
      <c r="G65" s="29">
        <f>SUM(H65:I65)</f>
        <v>1267.6</v>
      </c>
      <c r="H65" s="41"/>
      <c r="I65" s="40">
        <v>1267.6</v>
      </c>
    </row>
    <row r="66" spans="1:9" ht="15">
      <c r="A66" s="152"/>
      <c r="B66" s="109" t="s">
        <v>16</v>
      </c>
      <c r="C66" s="109"/>
      <c r="D66" s="134"/>
      <c r="E66" s="134"/>
      <c r="F66" s="42">
        <v>2017</v>
      </c>
      <c r="G66" s="43">
        <f t="shared" si="3"/>
        <v>781.8</v>
      </c>
      <c r="H66" s="44"/>
      <c r="I66" s="43">
        <f>SUM(I22)</f>
        <v>781.8</v>
      </c>
    </row>
    <row r="67" spans="1:9" ht="15">
      <c r="A67" s="152"/>
      <c r="B67" s="109"/>
      <c r="C67" s="109"/>
      <c r="D67" s="134"/>
      <c r="E67" s="134"/>
      <c r="F67" s="6">
        <v>2018</v>
      </c>
      <c r="G67" s="7">
        <f t="shared" si="3"/>
        <v>1132.5</v>
      </c>
      <c r="H67" s="45"/>
      <c r="I67" s="7">
        <f>SUM(I23)</f>
        <v>1132.5</v>
      </c>
    </row>
    <row r="68" spans="1:9" ht="15">
      <c r="A68" s="152"/>
      <c r="B68" s="109"/>
      <c r="C68" s="109"/>
      <c r="D68" s="134"/>
      <c r="E68" s="134"/>
      <c r="F68" s="6">
        <v>2019</v>
      </c>
      <c r="G68" s="7">
        <f t="shared" si="3"/>
        <v>819.7</v>
      </c>
      <c r="H68" s="45"/>
      <c r="I68" s="7">
        <f>SUM(I24)</f>
        <v>819.7</v>
      </c>
    </row>
    <row r="69" spans="1:9" ht="15">
      <c r="A69" s="152"/>
      <c r="B69" s="109"/>
      <c r="C69" s="109"/>
      <c r="D69" s="134"/>
      <c r="E69" s="134"/>
      <c r="F69" s="6">
        <v>2020</v>
      </c>
      <c r="G69" s="7">
        <f t="shared" si="3"/>
        <v>1247.2</v>
      </c>
      <c r="H69" s="45"/>
      <c r="I69" s="7">
        <f>SUM(I25)</f>
        <v>1247.2</v>
      </c>
    </row>
    <row r="70" spans="1:9" ht="15">
      <c r="A70" s="153"/>
      <c r="B70" s="154"/>
      <c r="C70" s="154"/>
      <c r="D70" s="155"/>
      <c r="E70" s="155"/>
      <c r="F70" s="6">
        <v>2021</v>
      </c>
      <c r="G70" s="7">
        <f t="shared" si="3"/>
        <v>1307.6</v>
      </c>
      <c r="H70" s="45"/>
      <c r="I70" s="7">
        <f>SUM(I26)</f>
        <v>1307.6</v>
      </c>
    </row>
    <row r="71" spans="1:9" ht="15">
      <c r="A71" s="152"/>
      <c r="B71" s="109"/>
      <c r="C71" s="109"/>
      <c r="D71" s="134"/>
      <c r="E71" s="134"/>
      <c r="F71" s="8" t="s">
        <v>42</v>
      </c>
      <c r="G71" s="9">
        <f t="shared" si="3"/>
        <v>5288.799999999999</v>
      </c>
      <c r="H71" s="48"/>
      <c r="I71" s="9">
        <f>SUM(I66:I70)</f>
        <v>5288.799999999999</v>
      </c>
    </row>
    <row r="72" spans="1:9" ht="24.75" customHeight="1">
      <c r="A72" s="140" t="s">
        <v>17</v>
      </c>
      <c r="B72" s="141"/>
      <c r="C72" s="141"/>
      <c r="D72" s="141"/>
      <c r="E72" s="141"/>
      <c r="F72" s="141"/>
      <c r="G72" s="141"/>
      <c r="H72" s="141"/>
      <c r="I72" s="142"/>
    </row>
    <row r="73" spans="1:9" ht="15">
      <c r="A73" s="143" t="s">
        <v>18</v>
      </c>
      <c r="B73" s="144"/>
      <c r="C73" s="145"/>
      <c r="D73" s="135">
        <v>2017</v>
      </c>
      <c r="E73" s="135">
        <v>2021</v>
      </c>
      <c r="F73" s="42">
        <v>2017</v>
      </c>
      <c r="G73" s="43">
        <f aca="true" t="shared" si="4" ref="G73:G89">SUM(H73:I73)</f>
        <v>25435.5</v>
      </c>
      <c r="H73" s="43">
        <f>SUM(H124+H117)</f>
        <v>3453</v>
      </c>
      <c r="I73" s="43">
        <f>SUM(I83+I94)</f>
        <v>21982.5</v>
      </c>
    </row>
    <row r="74" spans="1:9" ht="15">
      <c r="A74" s="146"/>
      <c r="B74" s="147"/>
      <c r="C74" s="148"/>
      <c r="D74" s="136"/>
      <c r="E74" s="136"/>
      <c r="F74" s="6">
        <v>2018</v>
      </c>
      <c r="G74" s="7">
        <f t="shared" si="4"/>
        <v>24668.500000000004</v>
      </c>
      <c r="H74" s="7">
        <f>SUM(H79+H112)</f>
        <v>3892.2</v>
      </c>
      <c r="I74" s="7">
        <f>SUM(I79+I112)</f>
        <v>20776.300000000003</v>
      </c>
    </row>
    <row r="75" spans="1:9" ht="15">
      <c r="A75" s="146"/>
      <c r="B75" s="147"/>
      <c r="C75" s="148"/>
      <c r="D75" s="136"/>
      <c r="E75" s="136"/>
      <c r="F75" s="6">
        <v>2019</v>
      </c>
      <c r="G75" s="7">
        <f t="shared" si="4"/>
        <v>63927.7</v>
      </c>
      <c r="H75" s="45">
        <f>SUM(H80+H107+H125+H147)</f>
        <v>33083.5</v>
      </c>
      <c r="I75" s="7">
        <f>SUM(I80+I107+I125+I147)</f>
        <v>30844.199999999997</v>
      </c>
    </row>
    <row r="76" spans="1:9" ht="15">
      <c r="A76" s="146"/>
      <c r="B76" s="147"/>
      <c r="C76" s="148"/>
      <c r="D76" s="136"/>
      <c r="E76" s="136"/>
      <c r="F76" s="6">
        <v>2020</v>
      </c>
      <c r="G76" s="7">
        <f t="shared" si="4"/>
        <v>133774.8</v>
      </c>
      <c r="H76" s="45">
        <f>SUM(H81+H108+H126+H148)</f>
        <v>103083.5</v>
      </c>
      <c r="I76" s="7">
        <f>SUM(I81+I108+I126)</f>
        <v>30691.3</v>
      </c>
    </row>
    <row r="77" spans="1:9" ht="15">
      <c r="A77" s="149"/>
      <c r="B77" s="150"/>
      <c r="C77" s="151"/>
      <c r="D77" s="137"/>
      <c r="E77" s="137"/>
      <c r="F77" s="8">
        <v>2021</v>
      </c>
      <c r="G77" s="9">
        <f t="shared" si="4"/>
        <v>293733.7</v>
      </c>
      <c r="H77" s="45">
        <f>SUM(H82+H109+H127+H149)</f>
        <v>262806.5</v>
      </c>
      <c r="I77" s="7">
        <f>SUM(I82+I109+I127)</f>
        <v>30927.199999999997</v>
      </c>
    </row>
    <row r="78" spans="1:9" ht="15">
      <c r="A78" s="125" t="s">
        <v>49</v>
      </c>
      <c r="B78" s="126"/>
      <c r="C78" s="126"/>
      <c r="D78" s="126"/>
      <c r="E78" s="127"/>
      <c r="F78" s="33">
        <v>2017</v>
      </c>
      <c r="G78" s="24">
        <f t="shared" si="4"/>
        <v>21982.5</v>
      </c>
      <c r="H78" s="25"/>
      <c r="I78" s="24">
        <f>SUM(I83+I94)</f>
        <v>21982.5</v>
      </c>
    </row>
    <row r="79" spans="1:9" ht="15">
      <c r="A79" s="128"/>
      <c r="B79" s="129"/>
      <c r="C79" s="129"/>
      <c r="D79" s="129"/>
      <c r="E79" s="130"/>
      <c r="F79" s="51">
        <v>2018</v>
      </c>
      <c r="G79" s="1">
        <f t="shared" si="4"/>
        <v>20776.300000000003</v>
      </c>
      <c r="H79" s="27"/>
      <c r="I79" s="1">
        <f>SUM(I84+I95)</f>
        <v>20776.300000000003</v>
      </c>
    </row>
    <row r="80" spans="1:9" ht="15">
      <c r="A80" s="128"/>
      <c r="B80" s="129"/>
      <c r="C80" s="129"/>
      <c r="D80" s="129"/>
      <c r="E80" s="130"/>
      <c r="F80" s="51">
        <v>2019</v>
      </c>
      <c r="G80" s="1">
        <f t="shared" si="4"/>
        <v>25607.199999999997</v>
      </c>
      <c r="H80" s="27"/>
      <c r="I80" s="1">
        <f>SUM(I85+I96)</f>
        <v>25607.199999999997</v>
      </c>
    </row>
    <row r="81" spans="1:9" ht="15">
      <c r="A81" s="128"/>
      <c r="B81" s="129"/>
      <c r="C81" s="129"/>
      <c r="D81" s="129"/>
      <c r="E81" s="130"/>
      <c r="F81" s="51">
        <v>2020</v>
      </c>
      <c r="G81" s="1">
        <f t="shared" si="4"/>
        <v>25824.3</v>
      </c>
      <c r="H81" s="27"/>
      <c r="I81" s="1">
        <f>SUM(I86+I97)</f>
        <v>25824.3</v>
      </c>
    </row>
    <row r="82" spans="1:9" ht="15">
      <c r="A82" s="131"/>
      <c r="B82" s="132"/>
      <c r="C82" s="132"/>
      <c r="D82" s="132"/>
      <c r="E82" s="133"/>
      <c r="F82" s="52">
        <v>2021</v>
      </c>
      <c r="G82" s="29">
        <f t="shared" si="4"/>
        <v>26060.199999999997</v>
      </c>
      <c r="H82" s="30"/>
      <c r="I82" s="29">
        <f>SUM(I87+I98)</f>
        <v>26060.199999999997</v>
      </c>
    </row>
    <row r="83" spans="1:9" ht="15">
      <c r="A83" s="120" t="s">
        <v>31</v>
      </c>
      <c r="B83" s="108" t="s">
        <v>19</v>
      </c>
      <c r="C83" s="108" t="s">
        <v>13</v>
      </c>
      <c r="D83" s="107">
        <v>2017</v>
      </c>
      <c r="E83" s="107">
        <v>2021</v>
      </c>
      <c r="F83" s="33">
        <v>2017</v>
      </c>
      <c r="G83" s="24">
        <f t="shared" si="4"/>
        <v>18991.9</v>
      </c>
      <c r="H83" s="25"/>
      <c r="I83" s="24">
        <v>18991.9</v>
      </c>
    </row>
    <row r="84" spans="1:9" ht="15">
      <c r="A84" s="120"/>
      <c r="B84" s="108"/>
      <c r="C84" s="108"/>
      <c r="D84" s="107"/>
      <c r="E84" s="107"/>
      <c r="F84" s="51">
        <v>2018</v>
      </c>
      <c r="G84" s="1">
        <f t="shared" si="4"/>
        <v>17656.4</v>
      </c>
      <c r="H84" s="27"/>
      <c r="I84" s="1">
        <f>17572.5+83.9</f>
        <v>17656.4</v>
      </c>
    </row>
    <row r="85" spans="1:9" ht="15">
      <c r="A85" s="120"/>
      <c r="B85" s="108"/>
      <c r="C85" s="108"/>
      <c r="D85" s="107"/>
      <c r="E85" s="107"/>
      <c r="F85" s="51">
        <v>2019</v>
      </c>
      <c r="G85" s="1">
        <f t="shared" si="4"/>
        <v>21204.1</v>
      </c>
      <c r="H85" s="27"/>
      <c r="I85" s="1">
        <v>21204.1</v>
      </c>
    </row>
    <row r="86" spans="1:9" ht="15">
      <c r="A86" s="120"/>
      <c r="B86" s="108"/>
      <c r="C86" s="108"/>
      <c r="D86" s="107"/>
      <c r="E86" s="107"/>
      <c r="F86" s="51">
        <v>2020</v>
      </c>
      <c r="G86" s="1">
        <f>SUM(H86:I86)</f>
        <v>21393.3</v>
      </c>
      <c r="H86" s="27"/>
      <c r="I86" s="1">
        <v>21393.3</v>
      </c>
    </row>
    <row r="87" spans="1:9" ht="50.25" customHeight="1">
      <c r="A87" s="120"/>
      <c r="B87" s="108"/>
      <c r="C87" s="108"/>
      <c r="D87" s="107"/>
      <c r="E87" s="107"/>
      <c r="F87" s="52">
        <v>2021</v>
      </c>
      <c r="G87" s="29">
        <f>SUM(H87:I87)</f>
        <v>21589.8</v>
      </c>
      <c r="H87" s="30"/>
      <c r="I87" s="29">
        <v>21589.8</v>
      </c>
    </row>
    <row r="88" spans="1:9" ht="15" customHeight="1">
      <c r="A88" s="120" t="s">
        <v>36</v>
      </c>
      <c r="B88" s="108" t="s">
        <v>47</v>
      </c>
      <c r="C88" s="108"/>
      <c r="D88" s="107">
        <v>2017</v>
      </c>
      <c r="E88" s="107">
        <v>2021</v>
      </c>
      <c r="F88" s="33">
        <v>2017</v>
      </c>
      <c r="G88" s="24">
        <f t="shared" si="4"/>
        <v>3390.3</v>
      </c>
      <c r="H88" s="25"/>
      <c r="I88" s="24">
        <v>3390.3</v>
      </c>
    </row>
    <row r="89" spans="1:9" ht="15">
      <c r="A89" s="120"/>
      <c r="B89" s="108"/>
      <c r="C89" s="108"/>
      <c r="D89" s="107"/>
      <c r="E89" s="107"/>
      <c r="F89" s="51">
        <v>2018</v>
      </c>
      <c r="G89" s="1">
        <f t="shared" si="4"/>
        <v>3504.3</v>
      </c>
      <c r="H89" s="27"/>
      <c r="I89" s="1">
        <f>964.8+2539.5</f>
        <v>3504.3</v>
      </c>
    </row>
    <row r="90" spans="1:9" ht="15">
      <c r="A90" s="120"/>
      <c r="B90" s="108"/>
      <c r="C90" s="108"/>
      <c r="D90" s="107"/>
      <c r="E90" s="107"/>
      <c r="F90" s="51">
        <v>2019</v>
      </c>
      <c r="G90" s="1">
        <f>SUM(H90:I90)</f>
        <v>2376.1</v>
      </c>
      <c r="H90" s="27"/>
      <c r="I90" s="1">
        <f>2070.4+305.7</f>
        <v>2376.1</v>
      </c>
    </row>
    <row r="91" spans="1:9" ht="15">
      <c r="A91" s="120"/>
      <c r="B91" s="108"/>
      <c r="C91" s="108"/>
      <c r="D91" s="107"/>
      <c r="E91" s="107"/>
      <c r="F91" s="51">
        <v>2020</v>
      </c>
      <c r="G91" s="1">
        <f>SUM(H91:I91)</f>
        <v>2376.1</v>
      </c>
      <c r="H91" s="27"/>
      <c r="I91" s="1">
        <f>2070.4+305.7</f>
        <v>2376.1</v>
      </c>
    </row>
    <row r="92" spans="1:9" ht="15">
      <c r="A92" s="120"/>
      <c r="B92" s="108"/>
      <c r="C92" s="108"/>
      <c r="D92" s="107"/>
      <c r="E92" s="107"/>
      <c r="F92" s="51">
        <v>2021</v>
      </c>
      <c r="G92" s="1">
        <f>SUM(H92:I92)</f>
        <v>2376.1</v>
      </c>
      <c r="H92" s="27"/>
      <c r="I92" s="1">
        <f>2070.4+305.7</f>
        <v>2376.1</v>
      </c>
    </row>
    <row r="93" spans="1:9" ht="61.5" customHeight="1">
      <c r="A93" s="120"/>
      <c r="B93" s="108"/>
      <c r="C93" s="108"/>
      <c r="D93" s="107"/>
      <c r="E93" s="107"/>
      <c r="F93" s="52"/>
      <c r="G93" s="29"/>
      <c r="H93" s="30"/>
      <c r="I93" s="29"/>
    </row>
    <row r="94" spans="1:9" ht="15">
      <c r="A94" s="120" t="s">
        <v>37</v>
      </c>
      <c r="B94" s="108" t="s">
        <v>20</v>
      </c>
      <c r="C94" s="108" t="s">
        <v>13</v>
      </c>
      <c r="D94" s="107">
        <v>2017</v>
      </c>
      <c r="E94" s="107">
        <v>2021</v>
      </c>
      <c r="F94" s="33">
        <v>2017</v>
      </c>
      <c r="G94" s="24">
        <f aca="true" t="shared" si="5" ref="G94:G100">SUM(H94:I94)</f>
        <v>2990.6</v>
      </c>
      <c r="H94" s="25"/>
      <c r="I94" s="24">
        <v>2990.6</v>
      </c>
    </row>
    <row r="95" spans="1:9" ht="15">
      <c r="A95" s="120"/>
      <c r="B95" s="108"/>
      <c r="C95" s="108"/>
      <c r="D95" s="107"/>
      <c r="E95" s="107"/>
      <c r="F95" s="51">
        <v>2018</v>
      </c>
      <c r="G95" s="1">
        <f t="shared" si="5"/>
        <v>3119.8999999999996</v>
      </c>
      <c r="H95" s="27"/>
      <c r="I95" s="1">
        <f>3345.2-225.3</f>
        <v>3119.8999999999996</v>
      </c>
    </row>
    <row r="96" spans="1:9" ht="15">
      <c r="A96" s="120"/>
      <c r="B96" s="108"/>
      <c r="C96" s="108"/>
      <c r="D96" s="107"/>
      <c r="E96" s="107"/>
      <c r="F96" s="51">
        <v>2019</v>
      </c>
      <c r="G96" s="1">
        <f t="shared" si="5"/>
        <v>4403.1</v>
      </c>
      <c r="H96" s="27"/>
      <c r="I96" s="1">
        <v>4403.1</v>
      </c>
    </row>
    <row r="97" spans="1:9" ht="15">
      <c r="A97" s="120"/>
      <c r="B97" s="108"/>
      <c r="C97" s="108"/>
      <c r="D97" s="107"/>
      <c r="E97" s="107"/>
      <c r="F97" s="51">
        <v>2020</v>
      </c>
      <c r="G97" s="1">
        <f t="shared" si="5"/>
        <v>4431</v>
      </c>
      <c r="H97" s="27"/>
      <c r="I97" s="1">
        <v>4431</v>
      </c>
    </row>
    <row r="98" spans="1:9" ht="63" customHeight="1">
      <c r="A98" s="120"/>
      <c r="B98" s="108"/>
      <c r="C98" s="108"/>
      <c r="D98" s="107"/>
      <c r="E98" s="107"/>
      <c r="F98" s="52">
        <v>2021</v>
      </c>
      <c r="G98" s="29">
        <f t="shared" si="5"/>
        <v>4470.4</v>
      </c>
      <c r="H98" s="30"/>
      <c r="I98" s="29">
        <v>4470.4</v>
      </c>
    </row>
    <row r="99" spans="1:9" ht="15" customHeight="1">
      <c r="A99" s="120" t="s">
        <v>38</v>
      </c>
      <c r="B99" s="108" t="s">
        <v>47</v>
      </c>
      <c r="C99" s="108"/>
      <c r="D99" s="107">
        <v>2017</v>
      </c>
      <c r="E99" s="107">
        <v>2019</v>
      </c>
      <c r="F99" s="33">
        <v>2017</v>
      </c>
      <c r="G99" s="24">
        <f t="shared" si="5"/>
        <v>685.1</v>
      </c>
      <c r="H99" s="25"/>
      <c r="I99" s="24">
        <v>685.1</v>
      </c>
    </row>
    <row r="100" spans="1:9" ht="15">
      <c r="A100" s="120"/>
      <c r="B100" s="108"/>
      <c r="C100" s="108"/>
      <c r="D100" s="107"/>
      <c r="E100" s="107"/>
      <c r="F100" s="51">
        <v>2018</v>
      </c>
      <c r="G100" s="1">
        <f t="shared" si="5"/>
        <v>641.5</v>
      </c>
      <c r="H100" s="27"/>
      <c r="I100" s="1">
        <v>641.5</v>
      </c>
    </row>
    <row r="101" spans="1:9" ht="15">
      <c r="A101" s="122"/>
      <c r="B101" s="108"/>
      <c r="C101" s="89"/>
      <c r="D101" s="92"/>
      <c r="E101" s="92"/>
      <c r="F101" s="51">
        <v>2019</v>
      </c>
      <c r="G101" s="1">
        <f>SUM(H101:I101)</f>
        <v>707.4</v>
      </c>
      <c r="H101" s="27"/>
      <c r="I101" s="1">
        <v>707.4</v>
      </c>
    </row>
    <row r="102" spans="1:9" ht="15">
      <c r="A102" s="122"/>
      <c r="B102" s="108"/>
      <c r="C102" s="89"/>
      <c r="D102" s="92"/>
      <c r="E102" s="92"/>
      <c r="F102" s="51"/>
      <c r="G102" s="1"/>
      <c r="H102" s="27"/>
      <c r="I102" s="1"/>
    </row>
    <row r="103" spans="1:9" ht="15">
      <c r="A103" s="122"/>
      <c r="B103" s="108"/>
      <c r="C103" s="89"/>
      <c r="D103" s="92"/>
      <c r="E103" s="92"/>
      <c r="F103" s="51"/>
      <c r="G103" s="1"/>
      <c r="H103" s="27"/>
      <c r="I103" s="1"/>
    </row>
    <row r="104" spans="1:9" ht="69" customHeight="1">
      <c r="A104" s="120"/>
      <c r="B104" s="108"/>
      <c r="C104" s="108"/>
      <c r="D104" s="107"/>
      <c r="E104" s="107"/>
      <c r="F104" s="52"/>
      <c r="G104" s="29"/>
      <c r="H104" s="30"/>
      <c r="I104" s="29"/>
    </row>
    <row r="105" spans="1:9" ht="15">
      <c r="A105" s="125" t="s">
        <v>54</v>
      </c>
      <c r="B105" s="126"/>
      <c r="C105" s="126"/>
      <c r="D105" s="126"/>
      <c r="E105" s="127"/>
      <c r="F105" s="33">
        <v>2017</v>
      </c>
      <c r="G105" s="24">
        <f>SUM(H105:I105)</f>
        <v>3343</v>
      </c>
      <c r="H105" s="25">
        <f>SUM(H111)</f>
        <v>3343</v>
      </c>
      <c r="I105" s="24"/>
    </row>
    <row r="106" spans="1:9" ht="15">
      <c r="A106" s="128"/>
      <c r="B106" s="129"/>
      <c r="C106" s="129"/>
      <c r="D106" s="129"/>
      <c r="E106" s="130"/>
      <c r="F106" s="51">
        <v>2018</v>
      </c>
      <c r="G106" s="1">
        <f>SUM(H106:I106)</f>
        <v>3892.2</v>
      </c>
      <c r="H106" s="27">
        <f>SUM(H112)</f>
        <v>3892.2</v>
      </c>
      <c r="I106" s="1"/>
    </row>
    <row r="107" spans="1:9" ht="15">
      <c r="A107" s="128"/>
      <c r="B107" s="129"/>
      <c r="C107" s="129"/>
      <c r="D107" s="129"/>
      <c r="E107" s="130"/>
      <c r="F107" s="51">
        <v>2019</v>
      </c>
      <c r="G107" s="1">
        <f>SUM(H107:I107)</f>
        <v>3083.5</v>
      </c>
      <c r="H107" s="27">
        <f>SUM(H113)</f>
        <v>3083.5</v>
      </c>
      <c r="I107" s="51"/>
    </row>
    <row r="108" spans="1:9" ht="15">
      <c r="A108" s="128"/>
      <c r="B108" s="129"/>
      <c r="C108" s="129"/>
      <c r="D108" s="129"/>
      <c r="E108" s="130"/>
      <c r="F108" s="51">
        <v>2020</v>
      </c>
      <c r="G108" s="1">
        <f>SUM(H108:I108)</f>
        <v>3083.5</v>
      </c>
      <c r="H108" s="27">
        <f>SUM(H114)</f>
        <v>3083.5</v>
      </c>
      <c r="I108" s="51"/>
    </row>
    <row r="109" spans="1:9" ht="15">
      <c r="A109" s="128"/>
      <c r="B109" s="129"/>
      <c r="C109" s="129"/>
      <c r="D109" s="129"/>
      <c r="E109" s="130"/>
      <c r="F109" s="51">
        <v>2021</v>
      </c>
      <c r="G109" s="1">
        <f>SUM(H109:I109)</f>
        <v>3083.5</v>
      </c>
      <c r="H109" s="27">
        <f>SUM(H115)</f>
        <v>3083.5</v>
      </c>
      <c r="I109" s="51"/>
    </row>
    <row r="110" spans="1:9" ht="6" customHeight="1">
      <c r="A110" s="131"/>
      <c r="B110" s="132"/>
      <c r="C110" s="132"/>
      <c r="D110" s="132"/>
      <c r="E110" s="133"/>
      <c r="F110" s="51"/>
      <c r="G110" s="1"/>
      <c r="H110" s="27"/>
      <c r="I110" s="51"/>
    </row>
    <row r="111" spans="1:9" ht="15" customHeight="1">
      <c r="A111" s="122" t="s">
        <v>32</v>
      </c>
      <c r="B111" s="95" t="s">
        <v>46</v>
      </c>
      <c r="C111" s="89" t="s">
        <v>13</v>
      </c>
      <c r="D111" s="92">
        <v>2017</v>
      </c>
      <c r="E111" s="92">
        <v>2021</v>
      </c>
      <c r="F111" s="33">
        <v>2017</v>
      </c>
      <c r="G111" s="24">
        <f>SUM(H111:I111)</f>
        <v>3343</v>
      </c>
      <c r="H111" s="25">
        <f>SUM(H117)</f>
        <v>3343</v>
      </c>
      <c r="I111" s="33"/>
    </row>
    <row r="112" spans="1:9" ht="15">
      <c r="A112" s="123"/>
      <c r="B112" s="96"/>
      <c r="C112" s="90"/>
      <c r="D112" s="93"/>
      <c r="E112" s="93"/>
      <c r="F112" s="51">
        <v>2018</v>
      </c>
      <c r="G112" s="1">
        <f>SUM(H112:I112)</f>
        <v>3892.2</v>
      </c>
      <c r="H112" s="27">
        <f>SUM(H118)</f>
        <v>3892.2</v>
      </c>
      <c r="I112" s="51"/>
    </row>
    <row r="113" spans="1:9" ht="15">
      <c r="A113" s="123"/>
      <c r="B113" s="96"/>
      <c r="C113" s="90"/>
      <c r="D113" s="93"/>
      <c r="E113" s="93"/>
      <c r="F113" s="51">
        <v>2019</v>
      </c>
      <c r="G113" s="1">
        <f>SUM(H113:I113)</f>
        <v>3083.5</v>
      </c>
      <c r="H113" s="27">
        <f>SUM(H119)</f>
        <v>3083.5</v>
      </c>
      <c r="I113" s="51"/>
    </row>
    <row r="114" spans="1:9" ht="15">
      <c r="A114" s="123"/>
      <c r="B114" s="96"/>
      <c r="C114" s="90"/>
      <c r="D114" s="93"/>
      <c r="E114" s="93"/>
      <c r="F114" s="51">
        <v>2020</v>
      </c>
      <c r="G114" s="1">
        <f>SUM(H114:I114)</f>
        <v>3083.5</v>
      </c>
      <c r="H114" s="27">
        <f>SUM(H120)</f>
        <v>3083.5</v>
      </c>
      <c r="I114" s="51"/>
    </row>
    <row r="115" spans="1:9" ht="15">
      <c r="A115" s="123"/>
      <c r="B115" s="96"/>
      <c r="C115" s="90"/>
      <c r="D115" s="93"/>
      <c r="E115" s="93"/>
      <c r="F115" s="51">
        <v>2021</v>
      </c>
      <c r="G115" s="1">
        <f>SUM(H115:I115)</f>
        <v>3083.5</v>
      </c>
      <c r="H115" s="27">
        <f>SUM(H121)</f>
        <v>3083.5</v>
      </c>
      <c r="I115" s="51"/>
    </row>
    <row r="116" spans="1:9" ht="36.75" customHeight="1">
      <c r="A116" s="124"/>
      <c r="B116" s="97"/>
      <c r="C116" s="91"/>
      <c r="D116" s="94"/>
      <c r="E116" s="94"/>
      <c r="F116" s="51"/>
      <c r="G116" s="1"/>
      <c r="H116" s="27"/>
      <c r="I116" s="51"/>
    </row>
    <row r="117" spans="1:9" ht="12.75" customHeight="1">
      <c r="A117" s="122" t="s">
        <v>45</v>
      </c>
      <c r="B117" s="89" t="s">
        <v>25</v>
      </c>
      <c r="C117" s="89" t="s">
        <v>13</v>
      </c>
      <c r="D117" s="92">
        <v>2017</v>
      </c>
      <c r="E117" s="92">
        <v>2021</v>
      </c>
      <c r="F117" s="33">
        <v>2017</v>
      </c>
      <c r="G117" s="24">
        <f>SUM(H117:I117)</f>
        <v>3343</v>
      </c>
      <c r="H117" s="25">
        <v>3343</v>
      </c>
      <c r="I117" s="33"/>
    </row>
    <row r="118" spans="1:9" ht="12.75" customHeight="1">
      <c r="A118" s="123"/>
      <c r="B118" s="90"/>
      <c r="C118" s="90"/>
      <c r="D118" s="93"/>
      <c r="E118" s="93"/>
      <c r="F118" s="51">
        <v>2018</v>
      </c>
      <c r="G118" s="1">
        <f>SUM(H118:I118)</f>
        <v>3892.2</v>
      </c>
      <c r="H118" s="27">
        <f>4854.4-962.2</f>
        <v>3892.2</v>
      </c>
      <c r="I118" s="51"/>
    </row>
    <row r="119" spans="1:9" ht="12.75" customHeight="1">
      <c r="A119" s="123"/>
      <c r="B119" s="90"/>
      <c r="C119" s="90"/>
      <c r="D119" s="93"/>
      <c r="E119" s="93"/>
      <c r="F119" s="51">
        <v>2019</v>
      </c>
      <c r="G119" s="1">
        <f>SUM(H119:I119)</f>
        <v>3083.5</v>
      </c>
      <c r="H119" s="27">
        <v>3083.5</v>
      </c>
      <c r="I119" s="51"/>
    </row>
    <row r="120" spans="1:9" ht="12.75" customHeight="1">
      <c r="A120" s="123"/>
      <c r="B120" s="90"/>
      <c r="C120" s="90"/>
      <c r="D120" s="93"/>
      <c r="E120" s="93"/>
      <c r="F120" s="51">
        <v>2020</v>
      </c>
      <c r="G120" s="1">
        <f>SUM(H120:I120)</f>
        <v>3083.5</v>
      </c>
      <c r="H120" s="27">
        <v>3083.5</v>
      </c>
      <c r="I120" s="51"/>
    </row>
    <row r="121" spans="1:9" ht="12.75" customHeight="1">
      <c r="A121" s="123"/>
      <c r="B121" s="90"/>
      <c r="C121" s="90"/>
      <c r="D121" s="93"/>
      <c r="E121" s="93"/>
      <c r="F121" s="51">
        <v>2021</v>
      </c>
      <c r="G121" s="1">
        <f>SUM(H121:I121)</f>
        <v>3083.5</v>
      </c>
      <c r="H121" s="27">
        <v>3083.5</v>
      </c>
      <c r="I121" s="51"/>
    </row>
    <row r="122" spans="1:9" ht="4.5" customHeight="1">
      <c r="A122" s="124"/>
      <c r="B122" s="91"/>
      <c r="C122" s="91"/>
      <c r="D122" s="94"/>
      <c r="E122" s="94"/>
      <c r="F122" s="51"/>
      <c r="G122" s="1"/>
      <c r="H122" s="27"/>
      <c r="I122" s="51"/>
    </row>
    <row r="123" spans="1:9" ht="27" customHeight="1">
      <c r="A123" s="158" t="s">
        <v>50</v>
      </c>
      <c r="B123" s="159"/>
      <c r="C123" s="159"/>
      <c r="D123" s="159"/>
      <c r="E123" s="159"/>
      <c r="F123" s="22">
        <v>2017</v>
      </c>
      <c r="G123" s="35">
        <f aca="true" t="shared" si="6" ref="G123:G130">SUM(H123:I123)</f>
        <v>110</v>
      </c>
      <c r="H123" s="35">
        <f>SUM(H124)</f>
        <v>110</v>
      </c>
      <c r="I123" s="35"/>
    </row>
    <row r="124" spans="1:9" s="54" customFormat="1" ht="61.5" customHeight="1">
      <c r="A124" s="53" t="s">
        <v>34</v>
      </c>
      <c r="B124" s="53" t="s">
        <v>21</v>
      </c>
      <c r="C124" s="53" t="s">
        <v>13</v>
      </c>
      <c r="D124" s="22">
        <v>2017</v>
      </c>
      <c r="E124" s="22">
        <v>2017</v>
      </c>
      <c r="F124" s="22">
        <v>2017</v>
      </c>
      <c r="G124" s="35">
        <f t="shared" si="6"/>
        <v>110</v>
      </c>
      <c r="H124" s="35">
        <v>110</v>
      </c>
      <c r="I124" s="35"/>
    </row>
    <row r="125" spans="1:9" ht="12" customHeight="1">
      <c r="A125" s="125" t="s">
        <v>67</v>
      </c>
      <c r="B125" s="126"/>
      <c r="C125" s="126"/>
      <c r="D125" s="126"/>
      <c r="E125" s="126"/>
      <c r="F125" s="33">
        <v>2019</v>
      </c>
      <c r="G125" s="24">
        <f t="shared" si="6"/>
        <v>34867</v>
      </c>
      <c r="H125" s="25">
        <f aca="true" t="shared" si="7" ref="H125:I127">SUM(H128)</f>
        <v>30000</v>
      </c>
      <c r="I125" s="24">
        <f t="shared" si="7"/>
        <v>4867</v>
      </c>
    </row>
    <row r="126" spans="1:9" ht="12" customHeight="1">
      <c r="A126" s="128"/>
      <c r="B126" s="129"/>
      <c r="C126" s="129"/>
      <c r="D126" s="129"/>
      <c r="E126" s="129"/>
      <c r="F126" s="51">
        <v>2020</v>
      </c>
      <c r="G126" s="1">
        <f t="shared" si="6"/>
        <v>104867</v>
      </c>
      <c r="H126" s="27">
        <f t="shared" si="7"/>
        <v>100000</v>
      </c>
      <c r="I126" s="1">
        <f t="shared" si="7"/>
        <v>4867</v>
      </c>
    </row>
    <row r="127" spans="1:9" ht="12" customHeight="1">
      <c r="A127" s="131"/>
      <c r="B127" s="132"/>
      <c r="C127" s="132"/>
      <c r="D127" s="132"/>
      <c r="E127" s="132"/>
      <c r="F127" s="52">
        <v>2021</v>
      </c>
      <c r="G127" s="29">
        <f t="shared" si="6"/>
        <v>264589.99999999994</v>
      </c>
      <c r="H127" s="30">
        <f t="shared" si="7"/>
        <v>259722.99999999997</v>
      </c>
      <c r="I127" s="29">
        <f t="shared" si="7"/>
        <v>4866.999999999999</v>
      </c>
    </row>
    <row r="128" spans="1:9" ht="15">
      <c r="A128" s="86" t="s">
        <v>35</v>
      </c>
      <c r="B128" s="95" t="s">
        <v>68</v>
      </c>
      <c r="C128" s="89" t="s">
        <v>13</v>
      </c>
      <c r="D128" s="92">
        <v>2019</v>
      </c>
      <c r="E128" s="92">
        <v>2021</v>
      </c>
      <c r="F128" s="33">
        <v>2019</v>
      </c>
      <c r="G128" s="24">
        <f t="shared" si="6"/>
        <v>34867</v>
      </c>
      <c r="H128" s="25">
        <f>SUM(H141+H131+H134+H135+H138)</f>
        <v>30000</v>
      </c>
      <c r="I128" s="24">
        <f>SUM(I141+I131+I134+I135+I138)</f>
        <v>4867</v>
      </c>
    </row>
    <row r="129" spans="1:9" ht="15">
      <c r="A129" s="87"/>
      <c r="B129" s="96"/>
      <c r="C129" s="90"/>
      <c r="D129" s="93"/>
      <c r="E129" s="93"/>
      <c r="F129" s="51">
        <v>2020</v>
      </c>
      <c r="G129" s="1">
        <f t="shared" si="6"/>
        <v>104867</v>
      </c>
      <c r="H129" s="27">
        <f>SUM(H142+H136+H139)</f>
        <v>100000</v>
      </c>
      <c r="I129" s="1">
        <f>SUM(I142+I136+I139)</f>
        <v>4867</v>
      </c>
    </row>
    <row r="130" spans="1:9" ht="117" customHeight="1">
      <c r="A130" s="88"/>
      <c r="B130" s="97"/>
      <c r="C130" s="91"/>
      <c r="D130" s="94"/>
      <c r="E130" s="94"/>
      <c r="F130" s="52">
        <v>2021</v>
      </c>
      <c r="G130" s="29">
        <f t="shared" si="6"/>
        <v>264589.99999999994</v>
      </c>
      <c r="H130" s="30">
        <f>SUM(H143+H137+H140+H144)</f>
        <v>259722.99999999997</v>
      </c>
      <c r="I130" s="30">
        <f>SUM(I143+I137+I140+I144)</f>
        <v>4866.999999999999</v>
      </c>
    </row>
    <row r="131" spans="1:10" ht="15">
      <c r="A131" s="86" t="s">
        <v>69</v>
      </c>
      <c r="B131" s="89" t="s">
        <v>81</v>
      </c>
      <c r="C131" s="89" t="s">
        <v>13</v>
      </c>
      <c r="D131" s="92">
        <v>2019</v>
      </c>
      <c r="E131" s="92">
        <v>2019</v>
      </c>
      <c r="F131" s="33">
        <v>2019</v>
      </c>
      <c r="G131" s="24">
        <f>SUM(H131:I131)</f>
        <v>4630.5</v>
      </c>
      <c r="H131" s="25">
        <v>3984.1</v>
      </c>
      <c r="I131" s="24">
        <v>646.4</v>
      </c>
      <c r="J131" s="3">
        <v>4630.5</v>
      </c>
    </row>
    <row r="132" spans="1:9" ht="15">
      <c r="A132" s="87"/>
      <c r="B132" s="90"/>
      <c r="C132" s="90"/>
      <c r="D132" s="93"/>
      <c r="E132" s="93"/>
      <c r="F132" s="51"/>
      <c r="G132" s="1"/>
      <c r="H132" s="27"/>
      <c r="I132" s="1"/>
    </row>
    <row r="133" spans="1:9" ht="57.75" customHeight="1">
      <c r="A133" s="88"/>
      <c r="B133" s="91"/>
      <c r="C133" s="91"/>
      <c r="D133" s="94"/>
      <c r="E133" s="94"/>
      <c r="F133" s="52"/>
      <c r="G133" s="29"/>
      <c r="H133" s="30"/>
      <c r="I133" s="29"/>
    </row>
    <row r="134" spans="1:13" ht="111.75" customHeight="1">
      <c r="A134" s="85" t="s">
        <v>70</v>
      </c>
      <c r="B134" s="38" t="s">
        <v>93</v>
      </c>
      <c r="C134" s="38" t="s">
        <v>13</v>
      </c>
      <c r="D134" s="51">
        <v>2019</v>
      </c>
      <c r="E134" s="51">
        <v>2019</v>
      </c>
      <c r="F134" s="51">
        <v>2019</v>
      </c>
      <c r="G134" s="1">
        <f aca="true" t="shared" si="8" ref="G134:G140">SUM(H134:I134)</f>
        <v>21938.399999999998</v>
      </c>
      <c r="H134" s="27">
        <v>18876.1</v>
      </c>
      <c r="I134" s="1">
        <v>3062.3</v>
      </c>
      <c r="J134" s="78"/>
      <c r="M134" s="79"/>
    </row>
    <row r="135" spans="1:10" s="70" customFormat="1" ht="12.75" customHeight="1">
      <c r="A135" s="98" t="s">
        <v>64</v>
      </c>
      <c r="B135" s="101" t="s">
        <v>65</v>
      </c>
      <c r="C135" s="101" t="s">
        <v>13</v>
      </c>
      <c r="D135" s="104">
        <v>2019</v>
      </c>
      <c r="E135" s="104">
        <v>2021</v>
      </c>
      <c r="F135" s="66">
        <v>2019</v>
      </c>
      <c r="G135" s="67">
        <f t="shared" si="8"/>
        <v>16.3</v>
      </c>
      <c r="H135" s="68">
        <v>14</v>
      </c>
      <c r="I135" s="67">
        <v>2.3</v>
      </c>
      <c r="J135" s="69"/>
    </row>
    <row r="136" spans="1:9" s="70" customFormat="1" ht="12.75" customHeight="1">
      <c r="A136" s="99"/>
      <c r="B136" s="102"/>
      <c r="C136" s="102"/>
      <c r="D136" s="105"/>
      <c r="E136" s="105"/>
      <c r="F136" s="71">
        <v>2020</v>
      </c>
      <c r="G136" s="72">
        <f t="shared" si="8"/>
        <v>205.3</v>
      </c>
      <c r="H136" s="73">
        <v>195.8</v>
      </c>
      <c r="I136" s="72">
        <v>9.5</v>
      </c>
    </row>
    <row r="137" spans="1:9" s="70" customFormat="1" ht="12.75" customHeight="1">
      <c r="A137" s="100"/>
      <c r="B137" s="103"/>
      <c r="C137" s="103"/>
      <c r="D137" s="106"/>
      <c r="E137" s="106"/>
      <c r="F137" s="74">
        <v>2021</v>
      </c>
      <c r="G137" s="75">
        <f t="shared" si="8"/>
        <v>517.5</v>
      </c>
      <c r="H137" s="76">
        <v>508</v>
      </c>
      <c r="I137" s="75">
        <v>9.5</v>
      </c>
    </row>
    <row r="138" spans="1:15" s="70" customFormat="1" ht="12.75" customHeight="1">
      <c r="A138" s="98" t="s">
        <v>77</v>
      </c>
      <c r="B138" s="101" t="s">
        <v>66</v>
      </c>
      <c r="C138" s="101" t="s">
        <v>13</v>
      </c>
      <c r="D138" s="104">
        <v>2019</v>
      </c>
      <c r="E138" s="104">
        <v>2021</v>
      </c>
      <c r="F138" s="66">
        <v>2019</v>
      </c>
      <c r="G138" s="67">
        <f t="shared" si="8"/>
        <v>156.8</v>
      </c>
      <c r="H138" s="68">
        <v>134.9</v>
      </c>
      <c r="I138" s="67">
        <v>21.9</v>
      </c>
      <c r="J138" s="69"/>
      <c r="M138" s="69"/>
      <c r="N138" s="69"/>
      <c r="O138" s="69"/>
    </row>
    <row r="139" spans="1:9" s="70" customFormat="1" ht="12.75" customHeight="1">
      <c r="A139" s="99"/>
      <c r="B139" s="102"/>
      <c r="C139" s="102"/>
      <c r="D139" s="105"/>
      <c r="E139" s="105"/>
      <c r="F139" s="71">
        <v>2020</v>
      </c>
      <c r="G139" s="72">
        <f t="shared" si="8"/>
        <v>1981.8</v>
      </c>
      <c r="H139" s="73">
        <v>1889.8</v>
      </c>
      <c r="I139" s="72">
        <v>92</v>
      </c>
    </row>
    <row r="140" spans="1:9" s="70" customFormat="1" ht="12.75" customHeight="1">
      <c r="A140" s="100"/>
      <c r="B140" s="103"/>
      <c r="C140" s="103"/>
      <c r="D140" s="106"/>
      <c r="E140" s="106"/>
      <c r="F140" s="74">
        <v>2021</v>
      </c>
      <c r="G140" s="75">
        <f t="shared" si="8"/>
        <v>4993.7</v>
      </c>
      <c r="H140" s="76">
        <v>4901.8</v>
      </c>
      <c r="I140" s="75">
        <v>91.9</v>
      </c>
    </row>
    <row r="141" spans="1:9" ht="15">
      <c r="A141" s="86" t="s">
        <v>78</v>
      </c>
      <c r="B141" s="89" t="s">
        <v>71</v>
      </c>
      <c r="C141" s="89" t="s">
        <v>13</v>
      </c>
      <c r="D141" s="92">
        <v>2019</v>
      </c>
      <c r="E141" s="92">
        <v>2021</v>
      </c>
      <c r="F141" s="33">
        <v>2019</v>
      </c>
      <c r="G141" s="24">
        <f>SUM(H141:I141)</f>
        <v>8125</v>
      </c>
      <c r="H141" s="25">
        <v>6990.9</v>
      </c>
      <c r="I141" s="24">
        <v>1134.1</v>
      </c>
    </row>
    <row r="142" spans="1:10" ht="15">
      <c r="A142" s="87"/>
      <c r="B142" s="90"/>
      <c r="C142" s="90"/>
      <c r="D142" s="93"/>
      <c r="E142" s="93"/>
      <c r="F142" s="51">
        <v>2020</v>
      </c>
      <c r="G142" s="1">
        <f>SUM(H142:I142)</f>
        <v>102679.9</v>
      </c>
      <c r="H142" s="27">
        <v>97914.4</v>
      </c>
      <c r="I142" s="1">
        <v>4765.5</v>
      </c>
      <c r="J142" s="3">
        <v>102633.4</v>
      </c>
    </row>
    <row r="143" spans="1:9" ht="43.5" customHeight="1">
      <c r="A143" s="88"/>
      <c r="B143" s="91"/>
      <c r="C143" s="91"/>
      <c r="D143" s="94"/>
      <c r="E143" s="94"/>
      <c r="F143" s="52">
        <v>2021</v>
      </c>
      <c r="G143" s="29">
        <f>SUM(H143:I143)</f>
        <v>254650.6</v>
      </c>
      <c r="H143" s="30">
        <v>249966.4</v>
      </c>
      <c r="I143" s="29">
        <v>4684.2</v>
      </c>
    </row>
    <row r="144" spans="1:10" ht="12.75" customHeight="1">
      <c r="A144" s="86" t="s">
        <v>79</v>
      </c>
      <c r="B144" s="89" t="s">
        <v>76</v>
      </c>
      <c r="C144" s="89" t="s">
        <v>13</v>
      </c>
      <c r="D144" s="92">
        <v>2021</v>
      </c>
      <c r="E144" s="92">
        <v>2021</v>
      </c>
      <c r="F144" s="33">
        <v>2021</v>
      </c>
      <c r="G144" s="24">
        <f>SUM(H144:I144)</f>
        <v>4428.2</v>
      </c>
      <c r="H144" s="25">
        <v>4346.8</v>
      </c>
      <c r="I144" s="24">
        <v>81.4</v>
      </c>
      <c r="J144" s="77">
        <v>5554</v>
      </c>
    </row>
    <row r="145" spans="1:9" ht="12.75" customHeight="1">
      <c r="A145" s="87"/>
      <c r="B145" s="90"/>
      <c r="C145" s="90"/>
      <c r="D145" s="93"/>
      <c r="E145" s="93"/>
      <c r="F145" s="51"/>
      <c r="G145" s="1"/>
      <c r="H145" s="27"/>
      <c r="I145" s="1"/>
    </row>
    <row r="146" spans="1:9" ht="12.75" customHeight="1">
      <c r="A146" s="88"/>
      <c r="B146" s="91"/>
      <c r="C146" s="91"/>
      <c r="D146" s="94"/>
      <c r="E146" s="94"/>
      <c r="F146" s="52"/>
      <c r="G146" s="29"/>
      <c r="H146" s="30"/>
      <c r="I146" s="29"/>
    </row>
    <row r="147" spans="1:9" ht="12" customHeight="1">
      <c r="A147" s="125" t="s">
        <v>72</v>
      </c>
      <c r="B147" s="126"/>
      <c r="C147" s="126"/>
      <c r="D147" s="126"/>
      <c r="E147" s="126"/>
      <c r="F147" s="33">
        <v>2019</v>
      </c>
      <c r="G147" s="24">
        <f>SUM(H147:I147)</f>
        <v>370</v>
      </c>
      <c r="H147" s="25"/>
      <c r="I147" s="24">
        <f>SUM(I150+I151+I152)</f>
        <v>370</v>
      </c>
    </row>
    <row r="148" spans="1:9" ht="3" customHeight="1">
      <c r="A148" s="128"/>
      <c r="B148" s="129"/>
      <c r="C148" s="129"/>
      <c r="D148" s="129"/>
      <c r="E148" s="129"/>
      <c r="F148" s="51"/>
      <c r="G148" s="1"/>
      <c r="H148" s="27"/>
      <c r="I148" s="1"/>
    </row>
    <row r="149" spans="1:9" ht="3" customHeight="1">
      <c r="A149" s="131"/>
      <c r="B149" s="132"/>
      <c r="C149" s="132"/>
      <c r="D149" s="132"/>
      <c r="E149" s="132"/>
      <c r="F149" s="52"/>
      <c r="G149" s="29"/>
      <c r="H149" s="30"/>
      <c r="I149" s="29"/>
    </row>
    <row r="150" spans="1:9" s="70" customFormat="1" ht="87.75" customHeight="1">
      <c r="A150" s="80" t="s">
        <v>73</v>
      </c>
      <c r="B150" s="81" t="s">
        <v>63</v>
      </c>
      <c r="C150" s="81" t="s">
        <v>13</v>
      </c>
      <c r="D150" s="82">
        <v>2019</v>
      </c>
      <c r="E150" s="82">
        <v>2019</v>
      </c>
      <c r="F150" s="82">
        <v>2019</v>
      </c>
      <c r="G150" s="83">
        <f aca="true" t="shared" si="9" ref="G150:G158">SUM(H150:I150)</f>
        <v>50</v>
      </c>
      <c r="H150" s="84"/>
      <c r="I150" s="83">
        <v>50</v>
      </c>
    </row>
    <row r="151" spans="1:9" s="70" customFormat="1" ht="61.5" customHeight="1">
      <c r="A151" s="80" t="s">
        <v>74</v>
      </c>
      <c r="B151" s="81" t="s">
        <v>80</v>
      </c>
      <c r="C151" s="81" t="s">
        <v>13</v>
      </c>
      <c r="D151" s="82">
        <v>2019</v>
      </c>
      <c r="E151" s="82">
        <v>2019</v>
      </c>
      <c r="F151" s="82">
        <v>2019</v>
      </c>
      <c r="G151" s="83">
        <f t="shared" si="9"/>
        <v>20</v>
      </c>
      <c r="H151" s="84"/>
      <c r="I151" s="83">
        <v>20</v>
      </c>
    </row>
    <row r="152" spans="1:9" s="70" customFormat="1" ht="36">
      <c r="A152" s="80" t="s">
        <v>75</v>
      </c>
      <c r="B152" s="81" t="s">
        <v>92</v>
      </c>
      <c r="C152" s="81" t="s">
        <v>13</v>
      </c>
      <c r="D152" s="82">
        <v>2019</v>
      </c>
      <c r="E152" s="82">
        <v>2019</v>
      </c>
      <c r="F152" s="82">
        <v>2019</v>
      </c>
      <c r="G152" s="83">
        <f t="shared" si="9"/>
        <v>300</v>
      </c>
      <c r="H152" s="84"/>
      <c r="I152" s="83">
        <v>300</v>
      </c>
    </row>
    <row r="153" spans="1:9" ht="15" customHeight="1">
      <c r="A153" s="134"/>
      <c r="B153" s="109" t="s">
        <v>22</v>
      </c>
      <c r="C153" s="109"/>
      <c r="D153" s="134"/>
      <c r="E153" s="134"/>
      <c r="F153" s="47">
        <v>2017</v>
      </c>
      <c r="G153" s="43">
        <f t="shared" si="9"/>
        <v>25435.5</v>
      </c>
      <c r="H153" s="43">
        <f aca="true" t="shared" si="10" ref="H153:I157">SUM(H73)</f>
        <v>3453</v>
      </c>
      <c r="I153" s="43">
        <f t="shared" si="10"/>
        <v>21982.5</v>
      </c>
    </row>
    <row r="154" spans="1:9" ht="15" customHeight="1">
      <c r="A154" s="134"/>
      <c r="B154" s="109"/>
      <c r="C154" s="109"/>
      <c r="D154" s="134"/>
      <c r="E154" s="134"/>
      <c r="F154" s="55">
        <v>2018</v>
      </c>
      <c r="G154" s="7">
        <f t="shared" si="9"/>
        <v>24668.500000000004</v>
      </c>
      <c r="H154" s="7">
        <f t="shared" si="10"/>
        <v>3892.2</v>
      </c>
      <c r="I154" s="7">
        <f t="shared" si="10"/>
        <v>20776.300000000003</v>
      </c>
    </row>
    <row r="155" spans="1:9" ht="15" customHeight="1">
      <c r="A155" s="134"/>
      <c r="B155" s="109"/>
      <c r="C155" s="109"/>
      <c r="D155" s="134"/>
      <c r="E155" s="134"/>
      <c r="F155" s="55">
        <v>2019</v>
      </c>
      <c r="G155" s="7">
        <f t="shared" si="9"/>
        <v>63927.7</v>
      </c>
      <c r="H155" s="7">
        <f t="shared" si="10"/>
        <v>33083.5</v>
      </c>
      <c r="I155" s="7">
        <f t="shared" si="10"/>
        <v>30844.199999999997</v>
      </c>
    </row>
    <row r="156" spans="1:9" ht="15" customHeight="1">
      <c r="A156" s="134"/>
      <c r="B156" s="109"/>
      <c r="C156" s="109"/>
      <c r="D156" s="134"/>
      <c r="E156" s="134"/>
      <c r="F156" s="55">
        <v>2020</v>
      </c>
      <c r="G156" s="7">
        <f t="shared" si="9"/>
        <v>133774.8</v>
      </c>
      <c r="H156" s="7">
        <f t="shared" si="10"/>
        <v>103083.5</v>
      </c>
      <c r="I156" s="7">
        <f t="shared" si="10"/>
        <v>30691.3</v>
      </c>
    </row>
    <row r="157" spans="1:9" ht="15" customHeight="1">
      <c r="A157" s="134"/>
      <c r="B157" s="109"/>
      <c r="C157" s="109"/>
      <c r="D157" s="134"/>
      <c r="E157" s="134"/>
      <c r="F157" s="55">
        <v>2021</v>
      </c>
      <c r="G157" s="7">
        <f t="shared" si="9"/>
        <v>293733.7</v>
      </c>
      <c r="H157" s="7">
        <f t="shared" si="10"/>
        <v>262806.5</v>
      </c>
      <c r="I157" s="7">
        <f t="shared" si="10"/>
        <v>30927.199999999997</v>
      </c>
    </row>
    <row r="158" spans="1:9" ht="15" customHeight="1">
      <c r="A158" s="134"/>
      <c r="B158" s="109"/>
      <c r="C158" s="109"/>
      <c r="D158" s="134"/>
      <c r="E158" s="134"/>
      <c r="F158" s="56" t="s">
        <v>42</v>
      </c>
      <c r="G158" s="9">
        <f t="shared" si="9"/>
        <v>541540.2</v>
      </c>
      <c r="H158" s="9">
        <f>SUM(H153:H157)</f>
        <v>406318.7</v>
      </c>
      <c r="I158" s="9">
        <f>SUM(I153:I157)</f>
        <v>135221.5</v>
      </c>
    </row>
    <row r="159" spans="1:9" ht="23.25" customHeight="1">
      <c r="A159" s="140" t="s">
        <v>23</v>
      </c>
      <c r="B159" s="141"/>
      <c r="C159" s="141"/>
      <c r="D159" s="141"/>
      <c r="E159" s="141"/>
      <c r="F159" s="141"/>
      <c r="G159" s="141"/>
      <c r="H159" s="141"/>
      <c r="I159" s="142"/>
    </row>
    <row r="160" spans="1:9" ht="15" customHeight="1">
      <c r="A160" s="110" t="s">
        <v>51</v>
      </c>
      <c r="B160" s="111"/>
      <c r="C160" s="112"/>
      <c r="D160" s="119">
        <v>2017</v>
      </c>
      <c r="E160" s="119">
        <v>2021</v>
      </c>
      <c r="F160" s="47">
        <v>2017</v>
      </c>
      <c r="G160" s="43">
        <f>SUM(H160:I160)</f>
        <v>5852.3</v>
      </c>
      <c r="H160" s="44">
        <f>SUM(H195)</f>
        <v>895</v>
      </c>
      <c r="I160" s="43">
        <f>SUM(I170)</f>
        <v>4957.3</v>
      </c>
    </row>
    <row r="161" spans="1:9" ht="15" customHeight="1">
      <c r="A161" s="113"/>
      <c r="B161" s="114"/>
      <c r="C161" s="115"/>
      <c r="D161" s="119"/>
      <c r="E161" s="119"/>
      <c r="F161" s="55">
        <v>2018</v>
      </c>
      <c r="G161" s="7">
        <f aca="true" t="shared" si="11" ref="G161:G174">SUM(H161:I161)</f>
        <v>6733.299999999999</v>
      </c>
      <c r="H161" s="45">
        <f>SUM(H196)</f>
        <v>868.9</v>
      </c>
      <c r="I161" s="7">
        <f>SUM(I171)</f>
        <v>5864.4</v>
      </c>
    </row>
    <row r="162" spans="1:9" ht="15" customHeight="1">
      <c r="A162" s="113"/>
      <c r="B162" s="114"/>
      <c r="C162" s="115"/>
      <c r="D162" s="119"/>
      <c r="E162" s="119"/>
      <c r="F162" s="55">
        <v>2019</v>
      </c>
      <c r="G162" s="7">
        <f t="shared" si="11"/>
        <v>7104.9</v>
      </c>
      <c r="H162" s="45">
        <f>SUM(H167+H185)</f>
        <v>1026.7</v>
      </c>
      <c r="I162" s="7">
        <f>SUM(I172)</f>
        <v>6078.2</v>
      </c>
    </row>
    <row r="163" spans="1:9" ht="15" customHeight="1">
      <c r="A163" s="113"/>
      <c r="B163" s="114"/>
      <c r="C163" s="115"/>
      <c r="D163" s="119"/>
      <c r="E163" s="119"/>
      <c r="F163" s="55">
        <v>2020</v>
      </c>
      <c r="G163" s="7">
        <f t="shared" si="11"/>
        <v>7125.5</v>
      </c>
      <c r="H163" s="45">
        <f>SUM(H168+H186)</f>
        <v>1026.7</v>
      </c>
      <c r="I163" s="7">
        <f>SUM(I173)</f>
        <v>6098.8</v>
      </c>
    </row>
    <row r="164" spans="1:9" ht="15" customHeight="1">
      <c r="A164" s="116"/>
      <c r="B164" s="117"/>
      <c r="C164" s="118"/>
      <c r="D164" s="119"/>
      <c r="E164" s="119"/>
      <c r="F164" s="56">
        <v>2021</v>
      </c>
      <c r="G164" s="9">
        <f t="shared" si="11"/>
        <v>7144.9</v>
      </c>
      <c r="H164" s="45">
        <f>SUM(H169+H187)</f>
        <v>1026.7</v>
      </c>
      <c r="I164" s="9">
        <f>SUM(I174)</f>
        <v>6118.2</v>
      </c>
    </row>
    <row r="165" spans="1:9" ht="15" customHeight="1">
      <c r="A165" s="125" t="s">
        <v>52</v>
      </c>
      <c r="B165" s="126"/>
      <c r="C165" s="126"/>
      <c r="D165" s="126"/>
      <c r="E165" s="127"/>
      <c r="F165" s="33">
        <v>2017</v>
      </c>
      <c r="G165" s="24">
        <f t="shared" si="11"/>
        <v>4957.3</v>
      </c>
      <c r="H165" s="25"/>
      <c r="I165" s="24">
        <f>SUM(I170)</f>
        <v>4957.3</v>
      </c>
    </row>
    <row r="166" spans="1:9" ht="15" customHeight="1">
      <c r="A166" s="128"/>
      <c r="B166" s="129"/>
      <c r="C166" s="129"/>
      <c r="D166" s="129"/>
      <c r="E166" s="130"/>
      <c r="F166" s="51">
        <v>2018</v>
      </c>
      <c r="G166" s="1">
        <f t="shared" si="11"/>
        <v>5864.4</v>
      </c>
      <c r="H166" s="27"/>
      <c r="I166" s="1">
        <f>SUM(I171)</f>
        <v>5864.4</v>
      </c>
    </row>
    <row r="167" spans="1:9" ht="15" customHeight="1">
      <c r="A167" s="128"/>
      <c r="B167" s="129"/>
      <c r="C167" s="129"/>
      <c r="D167" s="129"/>
      <c r="E167" s="130"/>
      <c r="F167" s="51">
        <v>2019</v>
      </c>
      <c r="G167" s="1">
        <f t="shared" si="11"/>
        <v>6078.2</v>
      </c>
      <c r="H167" s="27"/>
      <c r="I167" s="1">
        <f>SUM(I172)</f>
        <v>6078.2</v>
      </c>
    </row>
    <row r="168" spans="1:9" ht="15" customHeight="1">
      <c r="A168" s="128"/>
      <c r="B168" s="129"/>
      <c r="C168" s="129"/>
      <c r="D168" s="129"/>
      <c r="E168" s="130"/>
      <c r="F168" s="51">
        <v>2020</v>
      </c>
      <c r="G168" s="1">
        <f t="shared" si="11"/>
        <v>6098.8</v>
      </c>
      <c r="H168" s="27"/>
      <c r="I168" s="1">
        <f>SUM(I173)</f>
        <v>6098.8</v>
      </c>
    </row>
    <row r="169" spans="1:9" ht="15" customHeight="1">
      <c r="A169" s="131"/>
      <c r="B169" s="132"/>
      <c r="C169" s="132"/>
      <c r="D169" s="132"/>
      <c r="E169" s="133"/>
      <c r="F169" s="52">
        <v>2021</v>
      </c>
      <c r="G169" s="29">
        <f t="shared" si="11"/>
        <v>6118.2</v>
      </c>
      <c r="H169" s="30"/>
      <c r="I169" s="29">
        <f>SUM(I174)</f>
        <v>6118.2</v>
      </c>
    </row>
    <row r="170" spans="1:9" ht="15">
      <c r="A170" s="120" t="s">
        <v>31</v>
      </c>
      <c r="B170" s="108" t="s">
        <v>24</v>
      </c>
      <c r="C170" s="108" t="s">
        <v>13</v>
      </c>
      <c r="D170" s="107">
        <v>2017</v>
      </c>
      <c r="E170" s="107">
        <v>2021</v>
      </c>
      <c r="F170" s="33">
        <v>2017</v>
      </c>
      <c r="G170" s="24">
        <f t="shared" si="11"/>
        <v>4957.3</v>
      </c>
      <c r="H170" s="25"/>
      <c r="I170" s="24">
        <v>4957.3</v>
      </c>
    </row>
    <row r="171" spans="1:9" ht="15">
      <c r="A171" s="120"/>
      <c r="B171" s="108"/>
      <c r="C171" s="108"/>
      <c r="D171" s="107"/>
      <c r="E171" s="107"/>
      <c r="F171" s="51">
        <v>2018</v>
      </c>
      <c r="G171" s="1">
        <f t="shared" si="11"/>
        <v>5864.4</v>
      </c>
      <c r="H171" s="27"/>
      <c r="I171" s="1">
        <f>5262+602.4</f>
        <v>5864.4</v>
      </c>
    </row>
    <row r="172" spans="1:9" ht="15">
      <c r="A172" s="120"/>
      <c r="B172" s="108"/>
      <c r="C172" s="108"/>
      <c r="D172" s="107"/>
      <c r="E172" s="107"/>
      <c r="F172" s="51">
        <v>2019</v>
      </c>
      <c r="G172" s="1">
        <f t="shared" si="11"/>
        <v>6078.2</v>
      </c>
      <c r="H172" s="27"/>
      <c r="I172" s="1">
        <v>6078.2</v>
      </c>
    </row>
    <row r="173" spans="1:9" ht="15">
      <c r="A173" s="120"/>
      <c r="B173" s="108"/>
      <c r="C173" s="108"/>
      <c r="D173" s="107"/>
      <c r="E173" s="107"/>
      <c r="F173" s="51">
        <v>2020</v>
      </c>
      <c r="G173" s="1">
        <f t="shared" si="11"/>
        <v>6098.8</v>
      </c>
      <c r="H173" s="27"/>
      <c r="I173" s="1">
        <v>6098.8</v>
      </c>
    </row>
    <row r="174" spans="1:9" ht="15">
      <c r="A174" s="120"/>
      <c r="B174" s="108"/>
      <c r="C174" s="108"/>
      <c r="D174" s="107"/>
      <c r="E174" s="107"/>
      <c r="F174" s="51">
        <v>2021</v>
      </c>
      <c r="G174" s="1">
        <f t="shared" si="11"/>
        <v>6118.2</v>
      </c>
      <c r="H174" s="27"/>
      <c r="I174" s="1">
        <v>6118.2</v>
      </c>
    </row>
    <row r="175" spans="1:9" ht="36" customHeight="1">
      <c r="A175" s="120"/>
      <c r="B175" s="108"/>
      <c r="C175" s="108"/>
      <c r="D175" s="107"/>
      <c r="E175" s="107"/>
      <c r="F175" s="57"/>
      <c r="G175" s="29"/>
      <c r="H175" s="30"/>
      <c r="I175" s="29"/>
    </row>
    <row r="176" spans="1:9" ht="15">
      <c r="A176" s="120" t="s">
        <v>36</v>
      </c>
      <c r="B176" s="108" t="s">
        <v>47</v>
      </c>
      <c r="C176" s="108"/>
      <c r="D176" s="107">
        <v>2017</v>
      </c>
      <c r="E176" s="107">
        <v>2021</v>
      </c>
      <c r="F176" s="33">
        <v>2017</v>
      </c>
      <c r="G176" s="37">
        <v>1051.2</v>
      </c>
      <c r="H176" s="24"/>
      <c r="I176" s="24">
        <v>1051.2</v>
      </c>
    </row>
    <row r="177" spans="1:9" ht="15">
      <c r="A177" s="120"/>
      <c r="B177" s="108"/>
      <c r="C177" s="108"/>
      <c r="D177" s="107"/>
      <c r="E177" s="107"/>
      <c r="F177" s="51">
        <v>2018</v>
      </c>
      <c r="G177" s="39">
        <v>615.3</v>
      </c>
      <c r="H177" s="1"/>
      <c r="I177" s="1">
        <v>615.3</v>
      </c>
    </row>
    <row r="178" spans="1:9" ht="15">
      <c r="A178" s="120"/>
      <c r="B178" s="108"/>
      <c r="C178" s="108"/>
      <c r="D178" s="107"/>
      <c r="E178" s="107"/>
      <c r="F178" s="51">
        <v>2019</v>
      </c>
      <c r="G178" s="1">
        <f>SUM(H178:I178)</f>
        <v>1026.7</v>
      </c>
      <c r="H178" s="27"/>
      <c r="I178" s="39">
        <v>1026.7</v>
      </c>
    </row>
    <row r="179" spans="1:9" ht="15">
      <c r="A179" s="120"/>
      <c r="B179" s="108"/>
      <c r="C179" s="108"/>
      <c r="D179" s="107"/>
      <c r="E179" s="107"/>
      <c r="F179" s="51">
        <v>2020</v>
      </c>
      <c r="G179" s="1">
        <f>SUM(H179:I179)</f>
        <v>1026.7</v>
      </c>
      <c r="H179" s="27"/>
      <c r="I179" s="39">
        <v>1026.7</v>
      </c>
    </row>
    <row r="180" spans="1:9" ht="15">
      <c r="A180" s="120"/>
      <c r="B180" s="108"/>
      <c r="C180" s="108"/>
      <c r="D180" s="107"/>
      <c r="E180" s="107"/>
      <c r="F180" s="51">
        <v>2021</v>
      </c>
      <c r="G180" s="1">
        <f>SUM(H180:I180)</f>
        <v>1026.7</v>
      </c>
      <c r="H180" s="27"/>
      <c r="I180" s="39">
        <v>1026.7</v>
      </c>
    </row>
    <row r="181" spans="1:9" ht="15">
      <c r="A181" s="120"/>
      <c r="B181" s="108"/>
      <c r="C181" s="108"/>
      <c r="D181" s="107"/>
      <c r="E181" s="107"/>
      <c r="F181" s="51"/>
      <c r="G181" s="1"/>
      <c r="H181" s="27"/>
      <c r="I181" s="51"/>
    </row>
    <row r="182" spans="1:9" ht="47.25" customHeight="1">
      <c r="A182" s="120"/>
      <c r="B182" s="108"/>
      <c r="C182" s="108"/>
      <c r="D182" s="107"/>
      <c r="E182" s="107"/>
      <c r="F182" s="57"/>
      <c r="G182" s="29"/>
      <c r="H182" s="30"/>
      <c r="I182" s="57"/>
    </row>
    <row r="183" spans="1:9" ht="12" customHeight="1">
      <c r="A183" s="125" t="s">
        <v>55</v>
      </c>
      <c r="B183" s="126"/>
      <c r="C183" s="126"/>
      <c r="D183" s="126"/>
      <c r="E183" s="127"/>
      <c r="F183" s="33">
        <v>2017</v>
      </c>
      <c r="G183" s="24">
        <f>SUM(H183:I183)</f>
        <v>895</v>
      </c>
      <c r="H183" s="24">
        <f>SUM(H189)</f>
        <v>895</v>
      </c>
      <c r="I183" s="24"/>
    </row>
    <row r="184" spans="1:9" ht="12" customHeight="1">
      <c r="A184" s="128"/>
      <c r="B184" s="129"/>
      <c r="C184" s="129"/>
      <c r="D184" s="129"/>
      <c r="E184" s="130"/>
      <c r="F184" s="51">
        <v>2018</v>
      </c>
      <c r="G184" s="1">
        <f>SUM(H184:I184)</f>
        <v>868.9</v>
      </c>
      <c r="H184" s="1">
        <f>SUM(H190)</f>
        <v>868.9</v>
      </c>
      <c r="I184" s="1"/>
    </row>
    <row r="185" spans="1:9" ht="12" customHeight="1">
      <c r="A185" s="128"/>
      <c r="B185" s="129"/>
      <c r="C185" s="129"/>
      <c r="D185" s="129"/>
      <c r="E185" s="130"/>
      <c r="F185" s="51">
        <v>2019</v>
      </c>
      <c r="G185" s="1">
        <f>SUM(H185:I185)</f>
        <v>1026.7</v>
      </c>
      <c r="H185" s="27">
        <f>SUM(H191)</f>
        <v>1026.7</v>
      </c>
      <c r="I185" s="1"/>
    </row>
    <row r="186" spans="1:9" ht="12" customHeight="1">
      <c r="A186" s="128"/>
      <c r="B186" s="129"/>
      <c r="C186" s="129"/>
      <c r="D186" s="129"/>
      <c r="E186" s="130"/>
      <c r="F186" s="51">
        <v>2020</v>
      </c>
      <c r="G186" s="1">
        <f>SUM(H186:I186)</f>
        <v>1026.7</v>
      </c>
      <c r="H186" s="27">
        <f>SUM(H192)</f>
        <v>1026.7</v>
      </c>
      <c r="I186" s="1"/>
    </row>
    <row r="187" spans="1:9" ht="12" customHeight="1">
      <c r="A187" s="128"/>
      <c r="B187" s="129"/>
      <c r="C187" s="129"/>
      <c r="D187" s="129"/>
      <c r="E187" s="130"/>
      <c r="F187" s="51">
        <v>2021</v>
      </c>
      <c r="G187" s="1">
        <f>SUM(H187:I187)</f>
        <v>1026.7</v>
      </c>
      <c r="H187" s="27">
        <f>SUM(H193)</f>
        <v>1026.7</v>
      </c>
      <c r="I187" s="1"/>
    </row>
    <row r="188" spans="1:9" ht="6.75" customHeight="1">
      <c r="A188" s="128"/>
      <c r="B188" s="129"/>
      <c r="C188" s="129"/>
      <c r="D188" s="129"/>
      <c r="E188" s="130"/>
      <c r="F188" s="57"/>
      <c r="G188" s="29"/>
      <c r="H188" s="30"/>
      <c r="I188" s="29"/>
    </row>
    <row r="189" spans="1:9" ht="12.75" customHeight="1">
      <c r="A189" s="122" t="s">
        <v>32</v>
      </c>
      <c r="B189" s="95" t="s">
        <v>46</v>
      </c>
      <c r="C189" s="89" t="s">
        <v>13</v>
      </c>
      <c r="D189" s="92">
        <v>2017</v>
      </c>
      <c r="E189" s="92">
        <v>2021</v>
      </c>
      <c r="F189" s="33">
        <v>2017</v>
      </c>
      <c r="G189" s="37">
        <v>895</v>
      </c>
      <c r="H189" s="24">
        <f>SUM(H195)</f>
        <v>895</v>
      </c>
      <c r="I189" s="24"/>
    </row>
    <row r="190" spans="1:9" ht="12.75" customHeight="1">
      <c r="A190" s="123"/>
      <c r="B190" s="96"/>
      <c r="C190" s="90"/>
      <c r="D190" s="93"/>
      <c r="E190" s="93"/>
      <c r="F190" s="51">
        <v>2018</v>
      </c>
      <c r="G190" s="39">
        <f>SUM(H190:I190)</f>
        <v>868.9</v>
      </c>
      <c r="H190" s="1">
        <f>SUM(H196)</f>
        <v>868.9</v>
      </c>
      <c r="I190" s="1"/>
    </row>
    <row r="191" spans="1:9" ht="12.75" customHeight="1">
      <c r="A191" s="123"/>
      <c r="B191" s="96"/>
      <c r="C191" s="90"/>
      <c r="D191" s="93"/>
      <c r="E191" s="93"/>
      <c r="F191" s="51">
        <v>2019</v>
      </c>
      <c r="G191" s="1">
        <f>SUM(H191:I191)</f>
        <v>1026.7</v>
      </c>
      <c r="H191" s="27">
        <f>SUM(H197)</f>
        <v>1026.7</v>
      </c>
      <c r="I191" s="1"/>
    </row>
    <row r="192" spans="1:9" ht="12.75" customHeight="1">
      <c r="A192" s="123"/>
      <c r="B192" s="96"/>
      <c r="C192" s="90"/>
      <c r="D192" s="93"/>
      <c r="E192" s="93"/>
      <c r="F192" s="51">
        <v>2020</v>
      </c>
      <c r="G192" s="1">
        <f>SUM(H192:I192)</f>
        <v>1026.7</v>
      </c>
      <c r="H192" s="27">
        <f>SUM(H198)</f>
        <v>1026.7</v>
      </c>
      <c r="I192" s="1"/>
    </row>
    <row r="193" spans="1:9" ht="12.75" customHeight="1">
      <c r="A193" s="123"/>
      <c r="B193" s="96"/>
      <c r="C193" s="90"/>
      <c r="D193" s="93"/>
      <c r="E193" s="93"/>
      <c r="F193" s="51">
        <v>2021</v>
      </c>
      <c r="G193" s="1">
        <f>SUM(H193:I193)</f>
        <v>1026.7</v>
      </c>
      <c r="H193" s="27">
        <f>SUM(H199)</f>
        <v>1026.7</v>
      </c>
      <c r="I193" s="1"/>
    </row>
    <row r="194" spans="1:9" ht="36.75" customHeight="1">
      <c r="A194" s="124"/>
      <c r="B194" s="97"/>
      <c r="C194" s="91"/>
      <c r="D194" s="94"/>
      <c r="E194" s="94"/>
      <c r="F194" s="51"/>
      <c r="G194" s="1"/>
      <c r="H194" s="27"/>
      <c r="I194" s="1"/>
    </row>
    <row r="195" spans="1:9" ht="12.75" customHeight="1">
      <c r="A195" s="122" t="s">
        <v>45</v>
      </c>
      <c r="B195" s="89" t="s">
        <v>25</v>
      </c>
      <c r="C195" s="89" t="s">
        <v>13</v>
      </c>
      <c r="D195" s="92">
        <v>2017</v>
      </c>
      <c r="E195" s="92">
        <v>2021</v>
      </c>
      <c r="F195" s="33">
        <v>2017</v>
      </c>
      <c r="G195" s="37">
        <v>895</v>
      </c>
      <c r="H195" s="24">
        <v>895</v>
      </c>
      <c r="I195" s="24"/>
    </row>
    <row r="196" spans="1:9" ht="12.75" customHeight="1">
      <c r="A196" s="123"/>
      <c r="B196" s="90"/>
      <c r="C196" s="90"/>
      <c r="D196" s="93"/>
      <c r="E196" s="93"/>
      <c r="F196" s="51">
        <v>2018</v>
      </c>
      <c r="G196" s="39">
        <f>SUM(H196:I196)</f>
        <v>868.9</v>
      </c>
      <c r="H196" s="1">
        <f>1158.5-289.6</f>
        <v>868.9</v>
      </c>
      <c r="I196" s="1"/>
    </row>
    <row r="197" spans="1:9" ht="12.75" customHeight="1">
      <c r="A197" s="123"/>
      <c r="B197" s="90"/>
      <c r="C197" s="90"/>
      <c r="D197" s="93"/>
      <c r="E197" s="93"/>
      <c r="F197" s="51">
        <v>2019</v>
      </c>
      <c r="G197" s="1">
        <f>SUM(H197:I197)</f>
        <v>1026.7</v>
      </c>
      <c r="H197" s="27">
        <v>1026.7</v>
      </c>
      <c r="I197" s="1"/>
    </row>
    <row r="198" spans="1:9" ht="12.75" customHeight="1">
      <c r="A198" s="123"/>
      <c r="B198" s="90"/>
      <c r="C198" s="90"/>
      <c r="D198" s="93"/>
      <c r="E198" s="93"/>
      <c r="F198" s="51">
        <v>2020</v>
      </c>
      <c r="G198" s="1">
        <f>SUM(H198:I198)</f>
        <v>1026.7</v>
      </c>
      <c r="H198" s="27">
        <v>1026.7</v>
      </c>
      <c r="I198" s="1"/>
    </row>
    <row r="199" spans="1:9" ht="12.75" customHeight="1">
      <c r="A199" s="123"/>
      <c r="B199" s="90"/>
      <c r="C199" s="90"/>
      <c r="D199" s="93"/>
      <c r="E199" s="93"/>
      <c r="F199" s="51">
        <v>2021</v>
      </c>
      <c r="G199" s="1">
        <f>SUM(H199:I199)</f>
        <v>1026.7</v>
      </c>
      <c r="H199" s="27">
        <v>1026.7</v>
      </c>
      <c r="I199" s="1"/>
    </row>
    <row r="200" spans="1:9" ht="3" customHeight="1">
      <c r="A200" s="124"/>
      <c r="B200" s="91"/>
      <c r="C200" s="91"/>
      <c r="D200" s="94"/>
      <c r="E200" s="94"/>
      <c r="F200" s="51"/>
      <c r="G200" s="1"/>
      <c r="H200" s="27"/>
      <c r="I200" s="1"/>
    </row>
    <row r="201" spans="1:9" ht="15">
      <c r="A201" s="108"/>
      <c r="B201" s="109" t="s">
        <v>26</v>
      </c>
      <c r="C201" s="109"/>
      <c r="D201" s="134"/>
      <c r="E201" s="134"/>
      <c r="F201" s="47">
        <v>2017</v>
      </c>
      <c r="G201" s="43">
        <f aca="true" t="shared" si="12" ref="G201:G206">SUM(H201:I201)</f>
        <v>5852.3</v>
      </c>
      <c r="H201" s="43">
        <f aca="true" t="shared" si="13" ref="H201:I205">SUM(H160)</f>
        <v>895</v>
      </c>
      <c r="I201" s="43">
        <f t="shared" si="13"/>
        <v>4957.3</v>
      </c>
    </row>
    <row r="202" spans="1:9" ht="15">
      <c r="A202" s="108"/>
      <c r="B202" s="109"/>
      <c r="C202" s="109"/>
      <c r="D202" s="134"/>
      <c r="E202" s="134"/>
      <c r="F202" s="55">
        <v>2018</v>
      </c>
      <c r="G202" s="7">
        <f t="shared" si="12"/>
        <v>6733.299999999999</v>
      </c>
      <c r="H202" s="7">
        <f t="shared" si="13"/>
        <v>868.9</v>
      </c>
      <c r="I202" s="7">
        <f t="shared" si="13"/>
        <v>5864.4</v>
      </c>
    </row>
    <row r="203" spans="1:9" ht="15">
      <c r="A203" s="108"/>
      <c r="B203" s="109"/>
      <c r="C203" s="109"/>
      <c r="D203" s="134"/>
      <c r="E203" s="134"/>
      <c r="F203" s="55">
        <v>2019</v>
      </c>
      <c r="G203" s="7">
        <f t="shared" si="12"/>
        <v>7104.9</v>
      </c>
      <c r="H203" s="7">
        <f t="shared" si="13"/>
        <v>1026.7</v>
      </c>
      <c r="I203" s="7">
        <f t="shared" si="13"/>
        <v>6078.2</v>
      </c>
    </row>
    <row r="204" spans="1:9" ht="15">
      <c r="A204" s="108"/>
      <c r="B204" s="109"/>
      <c r="C204" s="109"/>
      <c r="D204" s="134"/>
      <c r="E204" s="134"/>
      <c r="F204" s="55">
        <v>2020</v>
      </c>
      <c r="G204" s="7">
        <f t="shared" si="12"/>
        <v>7125.5</v>
      </c>
      <c r="H204" s="7">
        <f t="shared" si="13"/>
        <v>1026.7</v>
      </c>
      <c r="I204" s="7">
        <f t="shared" si="13"/>
        <v>6098.8</v>
      </c>
    </row>
    <row r="205" spans="1:9" ht="15">
      <c r="A205" s="89"/>
      <c r="B205" s="154"/>
      <c r="C205" s="154"/>
      <c r="D205" s="155"/>
      <c r="E205" s="155"/>
      <c r="F205" s="55">
        <v>2021</v>
      </c>
      <c r="G205" s="7">
        <f t="shared" si="12"/>
        <v>7144.9</v>
      </c>
      <c r="H205" s="7">
        <f t="shared" si="13"/>
        <v>1026.7</v>
      </c>
      <c r="I205" s="7">
        <f t="shared" si="13"/>
        <v>6118.2</v>
      </c>
    </row>
    <row r="206" spans="1:9" ht="15.75" customHeight="1">
      <c r="A206" s="89"/>
      <c r="B206" s="154"/>
      <c r="C206" s="154"/>
      <c r="D206" s="155"/>
      <c r="E206" s="155"/>
      <c r="F206" s="56" t="s">
        <v>42</v>
      </c>
      <c r="G206" s="9">
        <f t="shared" si="12"/>
        <v>33960.9</v>
      </c>
      <c r="H206" s="9">
        <f>SUM(H201:H205)</f>
        <v>4844</v>
      </c>
      <c r="I206" s="9">
        <f>SUM(I201:I205)</f>
        <v>29116.9</v>
      </c>
    </row>
    <row r="207" spans="1:9" ht="27" customHeight="1">
      <c r="A207" s="140" t="s">
        <v>27</v>
      </c>
      <c r="B207" s="141"/>
      <c r="C207" s="141"/>
      <c r="D207" s="141"/>
      <c r="E207" s="141"/>
      <c r="F207" s="141"/>
      <c r="G207" s="141"/>
      <c r="H207" s="141"/>
      <c r="I207" s="142"/>
    </row>
    <row r="208" spans="1:9" ht="15">
      <c r="A208" s="157" t="s">
        <v>28</v>
      </c>
      <c r="B208" s="157"/>
      <c r="C208" s="157"/>
      <c r="D208" s="119">
        <v>2017</v>
      </c>
      <c r="E208" s="119">
        <v>2021</v>
      </c>
      <c r="F208" s="47">
        <v>2017</v>
      </c>
      <c r="G208" s="43">
        <f>I208</f>
        <v>8439.7</v>
      </c>
      <c r="H208" s="46"/>
      <c r="I208" s="43">
        <f aca="true" t="shared" si="14" ref="I208:I217">SUM(I213)</f>
        <v>8439.7</v>
      </c>
    </row>
    <row r="209" spans="1:9" ht="15">
      <c r="A209" s="157"/>
      <c r="B209" s="157"/>
      <c r="C209" s="157"/>
      <c r="D209" s="119"/>
      <c r="E209" s="119"/>
      <c r="F209" s="55">
        <v>2018</v>
      </c>
      <c r="G209" s="7">
        <f aca="true" t="shared" si="15" ref="G209:G222">SUM(H209:I209)</f>
        <v>8704.8</v>
      </c>
      <c r="H209" s="58"/>
      <c r="I209" s="7">
        <f t="shared" si="14"/>
        <v>8704.8</v>
      </c>
    </row>
    <row r="210" spans="1:9" ht="15">
      <c r="A210" s="157"/>
      <c r="B210" s="157"/>
      <c r="C210" s="157"/>
      <c r="D210" s="119"/>
      <c r="E210" s="119"/>
      <c r="F210" s="55">
        <v>2019</v>
      </c>
      <c r="G210" s="7">
        <f t="shared" si="15"/>
        <v>12745.8</v>
      </c>
      <c r="H210" s="58"/>
      <c r="I210" s="7">
        <f>SUM(I215+I223)</f>
        <v>12745.8</v>
      </c>
    </row>
    <row r="211" spans="1:9" ht="15">
      <c r="A211" s="157"/>
      <c r="B211" s="157"/>
      <c r="C211" s="157"/>
      <c r="D211" s="119"/>
      <c r="E211" s="119"/>
      <c r="F211" s="55">
        <v>2020</v>
      </c>
      <c r="G211" s="7">
        <f t="shared" si="15"/>
        <v>12635.8</v>
      </c>
      <c r="H211" s="58"/>
      <c r="I211" s="7">
        <f t="shared" si="14"/>
        <v>12635.8</v>
      </c>
    </row>
    <row r="212" spans="1:9" ht="15">
      <c r="A212" s="157"/>
      <c r="B212" s="157"/>
      <c r="C212" s="157"/>
      <c r="D212" s="119"/>
      <c r="E212" s="119"/>
      <c r="F212" s="56">
        <v>2021</v>
      </c>
      <c r="G212" s="9">
        <f t="shared" si="15"/>
        <v>12735.8</v>
      </c>
      <c r="H212" s="59"/>
      <c r="I212" s="9">
        <f t="shared" si="14"/>
        <v>12735.8</v>
      </c>
    </row>
    <row r="213" spans="1:9" ht="12.75" customHeight="1">
      <c r="A213" s="125" t="s">
        <v>52</v>
      </c>
      <c r="B213" s="126"/>
      <c r="C213" s="126"/>
      <c r="D213" s="126"/>
      <c r="E213" s="127"/>
      <c r="F213" s="33">
        <v>2017</v>
      </c>
      <c r="G213" s="24">
        <f t="shared" si="15"/>
        <v>8439.7</v>
      </c>
      <c r="H213" s="25"/>
      <c r="I213" s="24">
        <f t="shared" si="14"/>
        <v>8439.7</v>
      </c>
    </row>
    <row r="214" spans="1:9" ht="12.75" customHeight="1">
      <c r="A214" s="128"/>
      <c r="B214" s="129"/>
      <c r="C214" s="129"/>
      <c r="D214" s="129"/>
      <c r="E214" s="130"/>
      <c r="F214" s="51">
        <v>2018</v>
      </c>
      <c r="G214" s="1">
        <f t="shared" si="15"/>
        <v>8704.8</v>
      </c>
      <c r="H214" s="27"/>
      <c r="I214" s="1">
        <f t="shared" si="14"/>
        <v>8704.8</v>
      </c>
    </row>
    <row r="215" spans="1:9" ht="12.75" customHeight="1">
      <c r="A215" s="128"/>
      <c r="B215" s="129"/>
      <c r="C215" s="129"/>
      <c r="D215" s="129"/>
      <c r="E215" s="130"/>
      <c r="F215" s="51">
        <v>2019</v>
      </c>
      <c r="G215" s="1">
        <f t="shared" si="15"/>
        <v>12535.8</v>
      </c>
      <c r="H215" s="27"/>
      <c r="I215" s="1">
        <f t="shared" si="14"/>
        <v>12535.8</v>
      </c>
    </row>
    <row r="216" spans="1:9" ht="12.75" customHeight="1">
      <c r="A216" s="128"/>
      <c r="B216" s="129"/>
      <c r="C216" s="129"/>
      <c r="D216" s="129"/>
      <c r="E216" s="130"/>
      <c r="F216" s="51">
        <v>2020</v>
      </c>
      <c r="G216" s="1">
        <f t="shared" si="15"/>
        <v>12635.8</v>
      </c>
      <c r="H216" s="27"/>
      <c r="I216" s="1">
        <f t="shared" si="14"/>
        <v>12635.8</v>
      </c>
    </row>
    <row r="217" spans="1:9" ht="12.75" customHeight="1">
      <c r="A217" s="131"/>
      <c r="B217" s="132"/>
      <c r="C217" s="132"/>
      <c r="D217" s="132"/>
      <c r="E217" s="133"/>
      <c r="F217" s="52">
        <v>2021</v>
      </c>
      <c r="G217" s="1">
        <f t="shared" si="15"/>
        <v>12735.8</v>
      </c>
      <c r="H217" s="30"/>
      <c r="I217" s="29">
        <f t="shared" si="14"/>
        <v>12735.8</v>
      </c>
    </row>
    <row r="218" spans="1:9" ht="12.75" customHeight="1">
      <c r="A218" s="120" t="s">
        <v>31</v>
      </c>
      <c r="B218" s="108" t="s">
        <v>29</v>
      </c>
      <c r="C218" s="108" t="s">
        <v>13</v>
      </c>
      <c r="D218" s="107">
        <v>2017</v>
      </c>
      <c r="E218" s="107">
        <v>2021</v>
      </c>
      <c r="F218" s="33">
        <v>2017</v>
      </c>
      <c r="G218" s="24">
        <f t="shared" si="15"/>
        <v>8439.7</v>
      </c>
      <c r="H218" s="25"/>
      <c r="I218" s="24">
        <v>8439.7</v>
      </c>
    </row>
    <row r="219" spans="1:9" ht="12.75" customHeight="1">
      <c r="A219" s="120"/>
      <c r="B219" s="108"/>
      <c r="C219" s="108"/>
      <c r="D219" s="107"/>
      <c r="E219" s="107"/>
      <c r="F219" s="51">
        <v>2018</v>
      </c>
      <c r="G219" s="1">
        <f t="shared" si="15"/>
        <v>8704.8</v>
      </c>
      <c r="H219" s="27"/>
      <c r="I219" s="1">
        <f>8272.3+55+377.5</f>
        <v>8704.8</v>
      </c>
    </row>
    <row r="220" spans="1:9" ht="12.75" customHeight="1">
      <c r="A220" s="120"/>
      <c r="B220" s="108"/>
      <c r="C220" s="108"/>
      <c r="D220" s="107"/>
      <c r="E220" s="107"/>
      <c r="F220" s="51">
        <v>2019</v>
      </c>
      <c r="G220" s="1">
        <f t="shared" si="15"/>
        <v>12535.8</v>
      </c>
      <c r="H220" s="27"/>
      <c r="I220" s="1">
        <v>12535.8</v>
      </c>
    </row>
    <row r="221" spans="1:9" ht="12.75" customHeight="1">
      <c r="A221" s="120"/>
      <c r="B221" s="108"/>
      <c r="C221" s="108"/>
      <c r="D221" s="107"/>
      <c r="E221" s="107"/>
      <c r="F221" s="51">
        <v>2020</v>
      </c>
      <c r="G221" s="1">
        <f t="shared" si="15"/>
        <v>12635.8</v>
      </c>
      <c r="H221" s="27"/>
      <c r="I221" s="1">
        <v>12635.8</v>
      </c>
    </row>
    <row r="222" spans="1:9" ht="48" customHeight="1">
      <c r="A222" s="120"/>
      <c r="B222" s="108"/>
      <c r="C222" s="108"/>
      <c r="D222" s="107"/>
      <c r="E222" s="107"/>
      <c r="F222" s="52">
        <v>2021</v>
      </c>
      <c r="G222" s="1">
        <f t="shared" si="15"/>
        <v>12735.8</v>
      </c>
      <c r="H222" s="27"/>
      <c r="I222" s="1">
        <v>12735.8</v>
      </c>
    </row>
    <row r="223" spans="1:9" ht="12.75" customHeight="1">
      <c r="A223" s="125" t="s">
        <v>53</v>
      </c>
      <c r="B223" s="126"/>
      <c r="C223" s="126"/>
      <c r="D223" s="126"/>
      <c r="E223" s="127"/>
      <c r="F223" s="33">
        <v>2019</v>
      </c>
      <c r="G223" s="24">
        <f>SUM(H223:I223)</f>
        <v>210</v>
      </c>
      <c r="H223" s="25"/>
      <c r="I223" s="24">
        <f>SUM(I226+I231)</f>
        <v>210</v>
      </c>
    </row>
    <row r="224" spans="1:9" ht="3.75" customHeight="1">
      <c r="A224" s="128"/>
      <c r="B224" s="129"/>
      <c r="C224" s="129"/>
      <c r="D224" s="129"/>
      <c r="E224" s="130"/>
      <c r="F224" s="51"/>
      <c r="G224" s="1"/>
      <c r="H224" s="27"/>
      <c r="I224" s="1"/>
    </row>
    <row r="225" spans="1:9" ht="3" customHeight="1">
      <c r="A225" s="131"/>
      <c r="B225" s="132"/>
      <c r="C225" s="132"/>
      <c r="D225" s="132"/>
      <c r="E225" s="133"/>
      <c r="F225" s="52"/>
      <c r="G225" s="1"/>
      <c r="H225" s="30"/>
      <c r="I225" s="29"/>
    </row>
    <row r="226" spans="1:9" ht="12.75" customHeight="1">
      <c r="A226" s="120" t="s">
        <v>32</v>
      </c>
      <c r="B226" s="108" t="s">
        <v>57</v>
      </c>
      <c r="C226" s="108" t="s">
        <v>13</v>
      </c>
      <c r="D226" s="107">
        <v>2019</v>
      </c>
      <c r="E226" s="107">
        <v>2019</v>
      </c>
      <c r="F226" s="33">
        <v>2019</v>
      </c>
      <c r="G226" s="24">
        <f>SUM(H226:I226)</f>
        <v>105</v>
      </c>
      <c r="H226" s="25"/>
      <c r="I226" s="24">
        <v>105</v>
      </c>
    </row>
    <row r="227" spans="1:9" ht="12.75" customHeight="1">
      <c r="A227" s="120"/>
      <c r="B227" s="108"/>
      <c r="C227" s="108"/>
      <c r="D227" s="107"/>
      <c r="E227" s="107"/>
      <c r="F227" s="51"/>
      <c r="G227" s="1"/>
      <c r="H227" s="27"/>
      <c r="I227" s="1"/>
    </row>
    <row r="228" spans="1:9" ht="12.75" customHeight="1">
      <c r="A228" s="120"/>
      <c r="B228" s="108"/>
      <c r="C228" s="108"/>
      <c r="D228" s="107"/>
      <c r="E228" s="107"/>
      <c r="F228" s="51"/>
      <c r="G228" s="1"/>
      <c r="H228" s="27"/>
      <c r="I228" s="1"/>
    </row>
    <row r="229" spans="1:9" ht="12.75" customHeight="1">
      <c r="A229" s="120"/>
      <c r="B229" s="108"/>
      <c r="C229" s="108"/>
      <c r="D229" s="107"/>
      <c r="E229" s="107"/>
      <c r="F229" s="51"/>
      <c r="G229" s="1"/>
      <c r="H229" s="27"/>
      <c r="I229" s="1"/>
    </row>
    <row r="230" spans="1:9" ht="12.75" customHeight="1">
      <c r="A230" s="120"/>
      <c r="B230" s="108"/>
      <c r="C230" s="108"/>
      <c r="D230" s="107"/>
      <c r="E230" s="107"/>
      <c r="F230" s="52"/>
      <c r="G230" s="1"/>
      <c r="H230" s="27"/>
      <c r="I230" s="1"/>
    </row>
    <row r="231" spans="1:9" ht="12.75" customHeight="1">
      <c r="A231" s="120" t="s">
        <v>44</v>
      </c>
      <c r="B231" s="108" t="s">
        <v>56</v>
      </c>
      <c r="C231" s="108" t="s">
        <v>13</v>
      </c>
      <c r="D231" s="107">
        <v>2019</v>
      </c>
      <c r="E231" s="107">
        <v>2019</v>
      </c>
      <c r="F231" s="33">
        <v>2019</v>
      </c>
      <c r="G231" s="24">
        <f>SUM(H231:I231)</f>
        <v>105</v>
      </c>
      <c r="H231" s="25"/>
      <c r="I231" s="24">
        <v>105</v>
      </c>
    </row>
    <row r="232" spans="1:9" ht="12.75" customHeight="1">
      <c r="A232" s="120"/>
      <c r="B232" s="108"/>
      <c r="C232" s="108"/>
      <c r="D232" s="107"/>
      <c r="E232" s="107"/>
      <c r="F232" s="51"/>
      <c r="G232" s="1"/>
      <c r="H232" s="27"/>
      <c r="I232" s="1"/>
    </row>
    <row r="233" spans="1:9" ht="12.75" customHeight="1">
      <c r="A233" s="120"/>
      <c r="B233" s="108"/>
      <c r="C233" s="108"/>
      <c r="D233" s="107"/>
      <c r="E233" s="107"/>
      <c r="F233" s="51"/>
      <c r="G233" s="1"/>
      <c r="H233" s="27"/>
      <c r="I233" s="1"/>
    </row>
    <row r="234" spans="1:9" ht="12.75" customHeight="1">
      <c r="A234" s="120"/>
      <c r="B234" s="108"/>
      <c r="C234" s="108"/>
      <c r="D234" s="107"/>
      <c r="E234" s="107"/>
      <c r="F234" s="51"/>
      <c r="G234" s="1"/>
      <c r="H234" s="27"/>
      <c r="I234" s="1"/>
    </row>
    <row r="235" spans="1:9" ht="12.75" customHeight="1">
      <c r="A235" s="120"/>
      <c r="B235" s="108"/>
      <c r="C235" s="108"/>
      <c r="D235" s="107"/>
      <c r="E235" s="107"/>
      <c r="F235" s="52"/>
      <c r="G235" s="1"/>
      <c r="H235" s="27"/>
      <c r="I235" s="1"/>
    </row>
    <row r="236" spans="1:9" ht="15">
      <c r="A236" s="108"/>
      <c r="B236" s="109" t="s">
        <v>30</v>
      </c>
      <c r="C236" s="109"/>
      <c r="D236" s="134"/>
      <c r="E236" s="134"/>
      <c r="F236" s="47">
        <v>2017</v>
      </c>
      <c r="G236" s="43">
        <f aca="true" t="shared" si="16" ref="G236:G241">SUM(H236:I236)</f>
        <v>8439.7</v>
      </c>
      <c r="H236" s="44"/>
      <c r="I236" s="43">
        <f>SUM(I208)</f>
        <v>8439.7</v>
      </c>
    </row>
    <row r="237" spans="1:9" ht="15">
      <c r="A237" s="108"/>
      <c r="B237" s="109"/>
      <c r="C237" s="109"/>
      <c r="D237" s="134"/>
      <c r="E237" s="134"/>
      <c r="F237" s="55">
        <v>2018</v>
      </c>
      <c r="G237" s="7">
        <f t="shared" si="16"/>
        <v>8704.8</v>
      </c>
      <c r="H237" s="45"/>
      <c r="I237" s="7">
        <f>SUM(I209)</f>
        <v>8704.8</v>
      </c>
    </row>
    <row r="238" spans="1:9" ht="15">
      <c r="A238" s="108"/>
      <c r="B238" s="109"/>
      <c r="C238" s="109"/>
      <c r="D238" s="134"/>
      <c r="E238" s="134"/>
      <c r="F238" s="55">
        <v>2019</v>
      </c>
      <c r="G238" s="7">
        <f t="shared" si="16"/>
        <v>12745.8</v>
      </c>
      <c r="H238" s="45"/>
      <c r="I238" s="7">
        <f>SUM(I210)</f>
        <v>12745.8</v>
      </c>
    </row>
    <row r="239" spans="1:9" ht="15">
      <c r="A239" s="108"/>
      <c r="B239" s="109"/>
      <c r="C239" s="109"/>
      <c r="D239" s="134"/>
      <c r="E239" s="134"/>
      <c r="F239" s="55">
        <v>2020</v>
      </c>
      <c r="G239" s="7">
        <f t="shared" si="16"/>
        <v>12635.8</v>
      </c>
      <c r="H239" s="45"/>
      <c r="I239" s="7">
        <f>SUM(I211)</f>
        <v>12635.8</v>
      </c>
    </row>
    <row r="240" spans="1:9" ht="15">
      <c r="A240" s="108"/>
      <c r="B240" s="109"/>
      <c r="C240" s="109"/>
      <c r="D240" s="134"/>
      <c r="E240" s="134"/>
      <c r="F240" s="55">
        <v>2021</v>
      </c>
      <c r="G240" s="7">
        <f t="shared" si="16"/>
        <v>12735.8</v>
      </c>
      <c r="H240" s="45"/>
      <c r="I240" s="7">
        <f>SUM(I212)</f>
        <v>12735.8</v>
      </c>
    </row>
    <row r="241" spans="1:9" ht="15">
      <c r="A241" s="108"/>
      <c r="B241" s="109"/>
      <c r="C241" s="109"/>
      <c r="D241" s="134"/>
      <c r="E241" s="134"/>
      <c r="F241" s="56" t="s">
        <v>42</v>
      </c>
      <c r="G241" s="9">
        <f t="shared" si="16"/>
        <v>55261.899999999994</v>
      </c>
      <c r="H241" s="48"/>
      <c r="I241" s="9">
        <f>SUM(I236:I240)</f>
        <v>55261.899999999994</v>
      </c>
    </row>
  </sheetData>
  <sheetProtection/>
  <mergeCells count="198">
    <mergeCell ref="A39:A42"/>
    <mergeCell ref="B39:B42"/>
    <mergeCell ref="C39:C42"/>
    <mergeCell ref="D39:D42"/>
    <mergeCell ref="E39:E42"/>
    <mergeCell ref="A35:A38"/>
    <mergeCell ref="B35:B38"/>
    <mergeCell ref="C35:C38"/>
    <mergeCell ref="D35:D38"/>
    <mergeCell ref="E35:E38"/>
    <mergeCell ref="A43:A46"/>
    <mergeCell ref="B43:B46"/>
    <mergeCell ref="C43:C46"/>
    <mergeCell ref="D43:D46"/>
    <mergeCell ref="E43:E46"/>
    <mergeCell ref="A31:A34"/>
    <mergeCell ref="B31:B34"/>
    <mergeCell ref="C31:C34"/>
    <mergeCell ref="D31:D34"/>
    <mergeCell ref="E31:E34"/>
    <mergeCell ref="A47:A50"/>
    <mergeCell ref="B47:B50"/>
    <mergeCell ref="C47:C50"/>
    <mergeCell ref="D47:D50"/>
    <mergeCell ref="E47:E50"/>
    <mergeCell ref="A213:E217"/>
    <mergeCell ref="A165:E169"/>
    <mergeCell ref="A183:E188"/>
    <mergeCell ref="A52:A55"/>
    <mergeCell ref="B52:B55"/>
    <mergeCell ref="C52:C55"/>
    <mergeCell ref="D52:D55"/>
    <mergeCell ref="E52:E55"/>
    <mergeCell ref="A147:E149"/>
    <mergeCell ref="E117:E122"/>
    <mergeCell ref="A27:E30"/>
    <mergeCell ref="E61:E65"/>
    <mergeCell ref="E66:E71"/>
    <mergeCell ref="B83:B87"/>
    <mergeCell ref="C83:C87"/>
    <mergeCell ref="B195:B200"/>
    <mergeCell ref="C195:C200"/>
    <mergeCell ref="D195:D200"/>
    <mergeCell ref="A61:A65"/>
    <mergeCell ref="B61:B65"/>
    <mergeCell ref="C61:C65"/>
    <mergeCell ref="A105:E110"/>
    <mergeCell ref="A78:E82"/>
    <mergeCell ref="A123:E123"/>
    <mergeCell ref="D61:D65"/>
    <mergeCell ref="A208:C212"/>
    <mergeCell ref="D208:D212"/>
    <mergeCell ref="E208:E212"/>
    <mergeCell ref="A201:A206"/>
    <mergeCell ref="B201:B206"/>
    <mergeCell ref="C201:C206"/>
    <mergeCell ref="D201:D206"/>
    <mergeCell ref="E201:E206"/>
    <mergeCell ref="A207:I207"/>
    <mergeCell ref="B11:B13"/>
    <mergeCell ref="C11:C13"/>
    <mergeCell ref="D11:E11"/>
    <mergeCell ref="C15:C20"/>
    <mergeCell ref="D15:D20"/>
    <mergeCell ref="E15:E20"/>
    <mergeCell ref="F11:F13"/>
    <mergeCell ref="G11:I12"/>
    <mergeCell ref="D12:D13"/>
    <mergeCell ref="E12:E13"/>
    <mergeCell ref="A21:I21"/>
    <mergeCell ref="A22:C26"/>
    <mergeCell ref="D22:D26"/>
    <mergeCell ref="A15:A20"/>
    <mergeCell ref="B15:B20"/>
    <mergeCell ref="A11:A13"/>
    <mergeCell ref="E160:E164"/>
    <mergeCell ref="D83:D87"/>
    <mergeCell ref="E83:E87"/>
    <mergeCell ref="A94:A98"/>
    <mergeCell ref="A56:E60"/>
    <mergeCell ref="A66:A71"/>
    <mergeCell ref="B66:B71"/>
    <mergeCell ref="C66:C71"/>
    <mergeCell ref="D66:D71"/>
    <mergeCell ref="A72:I72"/>
    <mergeCell ref="A73:C77"/>
    <mergeCell ref="B170:B175"/>
    <mergeCell ref="B88:B93"/>
    <mergeCell ref="E88:E93"/>
    <mergeCell ref="B94:B98"/>
    <mergeCell ref="C88:C93"/>
    <mergeCell ref="C117:C122"/>
    <mergeCell ref="A125:E127"/>
    <mergeCell ref="E111:E116"/>
    <mergeCell ref="C99:C104"/>
    <mergeCell ref="E94:E98"/>
    <mergeCell ref="E99:E104"/>
    <mergeCell ref="B153:B158"/>
    <mergeCell ref="C94:C98"/>
    <mergeCell ref="D94:D98"/>
    <mergeCell ref="B117:B122"/>
    <mergeCell ref="D117:D122"/>
    <mergeCell ref="A236:A241"/>
    <mergeCell ref="B236:B241"/>
    <mergeCell ref="C236:C241"/>
    <mergeCell ref="D236:D241"/>
    <mergeCell ref="E236:E241"/>
    <mergeCell ref="D88:D93"/>
    <mergeCell ref="A117:A122"/>
    <mergeCell ref="B176:B182"/>
    <mergeCell ref="A159:I159"/>
    <mergeCell ref="D153:D158"/>
    <mergeCell ref="A88:A93"/>
    <mergeCell ref="A1:I1"/>
    <mergeCell ref="A2:I2"/>
    <mergeCell ref="A3:I3"/>
    <mergeCell ref="A4:I4"/>
    <mergeCell ref="A5:I5"/>
    <mergeCell ref="D73:D77"/>
    <mergeCell ref="A83:A87"/>
    <mergeCell ref="A8:I8"/>
    <mergeCell ref="A9:I9"/>
    <mergeCell ref="D231:D235"/>
    <mergeCell ref="B189:B194"/>
    <mergeCell ref="A153:A158"/>
    <mergeCell ref="A170:A175"/>
    <mergeCell ref="E22:E26"/>
    <mergeCell ref="E73:E77"/>
    <mergeCell ref="E153:E158"/>
    <mergeCell ref="A99:A104"/>
    <mergeCell ref="B99:B104"/>
    <mergeCell ref="D99:D104"/>
    <mergeCell ref="E176:E182"/>
    <mergeCell ref="A195:A200"/>
    <mergeCell ref="A218:A222"/>
    <mergeCell ref="B218:B222"/>
    <mergeCell ref="C218:C222"/>
    <mergeCell ref="D218:D222"/>
    <mergeCell ref="A189:A194"/>
    <mergeCell ref="E218:E222"/>
    <mergeCell ref="C176:C182"/>
    <mergeCell ref="D176:D182"/>
    <mergeCell ref="E231:E235"/>
    <mergeCell ref="A223:E225"/>
    <mergeCell ref="A226:A230"/>
    <mergeCell ref="B226:B230"/>
    <mergeCell ref="C226:C230"/>
    <mergeCell ref="D226:D230"/>
    <mergeCell ref="E226:E230"/>
    <mergeCell ref="A231:A235"/>
    <mergeCell ref="B231:B235"/>
    <mergeCell ref="C231:C235"/>
    <mergeCell ref="E195:E200"/>
    <mergeCell ref="A176:A182"/>
    <mergeCell ref="A6:I6"/>
    <mergeCell ref="C189:C194"/>
    <mergeCell ref="D189:D194"/>
    <mergeCell ref="E189:E194"/>
    <mergeCell ref="A111:A116"/>
    <mergeCell ref="B111:B116"/>
    <mergeCell ref="C111:C116"/>
    <mergeCell ref="D111:D116"/>
    <mergeCell ref="A135:A137"/>
    <mergeCell ref="B135:B137"/>
    <mergeCell ref="C135:C137"/>
    <mergeCell ref="D135:D137"/>
    <mergeCell ref="A131:A133"/>
    <mergeCell ref="E135:E137"/>
    <mergeCell ref="B131:B133"/>
    <mergeCell ref="C131:C133"/>
    <mergeCell ref="D131:D133"/>
    <mergeCell ref="E131:E133"/>
    <mergeCell ref="E170:E175"/>
    <mergeCell ref="C170:C175"/>
    <mergeCell ref="D170:D175"/>
    <mergeCell ref="C153:C158"/>
    <mergeCell ref="A160:C164"/>
    <mergeCell ref="B141:B143"/>
    <mergeCell ref="C141:C143"/>
    <mergeCell ref="D141:D143"/>
    <mergeCell ref="E141:E143"/>
    <mergeCell ref="D160:D164"/>
    <mergeCell ref="A128:A130"/>
    <mergeCell ref="B128:B130"/>
    <mergeCell ref="C128:C130"/>
    <mergeCell ref="D128:D130"/>
    <mergeCell ref="E128:E130"/>
    <mergeCell ref="A138:A140"/>
    <mergeCell ref="B138:B140"/>
    <mergeCell ref="C138:C140"/>
    <mergeCell ref="D138:D140"/>
    <mergeCell ref="E138:E140"/>
    <mergeCell ref="A141:A143"/>
    <mergeCell ref="A144:A146"/>
    <mergeCell ref="B144:B146"/>
    <mergeCell ref="C144:C146"/>
    <mergeCell ref="D144:D146"/>
    <mergeCell ref="E144:E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2019-02-08T07:39:43Z</cp:lastPrinted>
  <dcterms:created xsi:type="dcterms:W3CDTF">2018-02-12T10:01:29Z</dcterms:created>
  <dcterms:modified xsi:type="dcterms:W3CDTF">2019-02-08T11:28:55Z</dcterms:modified>
  <cp:category/>
  <cp:version/>
  <cp:contentType/>
  <cp:contentStatus/>
</cp:coreProperties>
</file>