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290" windowWidth="11385" windowHeight="8970" tabRatio="375" activeTab="0"/>
  </bookViews>
  <sheets>
    <sheet name="ДОХОДЫ" sheetId="1" r:id="rId1"/>
    <sheet name="РАСХОДЫ" sheetId="2" r:id="rId2"/>
    <sheet name="ИСТОЧ.ФИНАНСИР.ДЕФИЦИТОВ" sheetId="3" r:id="rId3"/>
  </sheets>
  <definedNames>
    <definedName name="_xlnm.Print_Area" localSheetId="2">'ИСТОЧ.ФИНАНСИР.ДЕФИЦИТОВ'!$A$1:$F$34</definedName>
    <definedName name="_xlnm.Print_Area" localSheetId="1">'РАСХОДЫ'!$A$1:$F$362</definedName>
  </definedNames>
  <calcPr fullCalcOnLoad="1"/>
</workbook>
</file>

<file path=xl/sharedStrings.xml><?xml version="1.0" encoding="utf-8"?>
<sst xmlns="http://schemas.openxmlformats.org/spreadsheetml/2006/main" count="1605" uniqueCount="873">
  <si>
    <t>Основное мероприятие "Обеспечение первичных мер пожарной безопасности"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</si>
  <si>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</si>
  <si>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"Обеспечение безопасности дорожного движения"</t>
  </si>
  <si>
    <t>Основное мероприятие "Развитие автомобильных дорог"</t>
  </si>
  <si>
    <t>Капитальные вложения в объекты государственной (муниципальной) собственности</t>
  </si>
  <si>
    <t>Субсидии на оказание поддержки гражданам, пострадавшим в результате пожара муниципаотного жилищного фонда</t>
  </si>
  <si>
    <t>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</si>
  <si>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Субсидии на капитальный ремонт и ремонт автомобильных дорог общего пользования местного назначения</t>
  </si>
  <si>
    <t>Капитальный ремонт и ремонт автомобильных дорог общего пользования местного значения, имеющих приоритетный сильно значимый характер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</si>
  <si>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</si>
  <si>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Невыясненные поступления зачисляемые в бюджеты городских поселений</t>
  </si>
  <si>
    <t>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строительства, за счет средств , поступивших от государственной корпорации -Фонда содействия реформированию жилищно-коммунального хозяйства</t>
  </si>
  <si>
    <t>000 2 02 20299 00 0000 151</t>
  </si>
  <si>
    <t>000 2 02 20299 13 0000 151</t>
  </si>
  <si>
    <t>Закупка товаров, работ и услуг для обеспечения государственных (муниципальных) нужд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</si>
  <si>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</si>
  <si>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</si>
  <si>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Молодежная политика</t>
  </si>
  <si>
    <t>Основное мероприятие "Развитие молодежной политики"</t>
  </si>
  <si>
    <t>Ремонт автомобильных дорог</t>
  </si>
  <si>
    <t>Содержание автомобильных дорог</t>
  </si>
  <si>
    <t>Межбюджетные трансферты на осуществление полномочий по осуществлению внутреннего муниципального финансового контроля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</si>
  <si>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</si>
  <si>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</si>
  <si>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</si>
  <si>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ОБЩЕГОСУДАРСТВЕННЫЕ ВОПРОСЫ</t>
  </si>
  <si>
    <t>000.01050201000000.610</t>
  </si>
  <si>
    <t>Уменьшение остатков средств бюджетов</t>
  </si>
  <si>
    <t>Пенсионное обеспечение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</si>
  <si>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</si>
  <si>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</si>
  <si>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</si>
  <si>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</si>
  <si>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</si>
  <si>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</si>
  <si>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</si>
  <si>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</t>
  </si>
  <si>
    <t>010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</si>
  <si>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</si>
  <si>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</si>
  <si>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Уменьшение прочих остатков денежных средств бюджетов городских поселений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</si>
  <si>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</si>
  <si>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</si>
  <si>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Код расходов                                                                            по бюджетной классификации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</si>
  <si>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</si>
  <si>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</si>
  <si>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</si>
  <si>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</si>
  <si>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</si>
  <si>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</si>
  <si>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941</t>
  </si>
  <si>
    <t>41615108</t>
  </si>
  <si>
    <t>000 1 14 02000 00 0000 000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</si>
  <si>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</si>
  <si>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000 1 11 09045 13 0000 120</t>
  </si>
  <si>
    <t>000 2 02 04999 13 0000 151</t>
  </si>
  <si>
    <t>000 2 19 05000 13 0000 151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</si>
  <si>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</si>
  <si>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</si>
  <si>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</si>
  <si>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</si>
  <si>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в сфере профилактики безнадзорности и правонарушений несовершеннолетних</t>
  </si>
  <si>
    <t>Мероприятия в сфере административных правоотношений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</si>
  <si>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</si>
  <si>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</si>
  <si>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</si>
  <si>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</si>
  <si>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</si>
  <si>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</si>
  <si>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</si>
  <si>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 xml:space="preserve">Форма 0503117  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</si>
  <si>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</si>
  <si>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</si>
  <si>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</si>
  <si>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</si>
  <si>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</si>
  <si>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</si>
  <si>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</si>
  <si>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</si>
  <si>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</si>
  <si>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</si>
  <si>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местным бюджетам на выполнение передаваемых полномочий субъектов Российской Федерации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</si>
  <si>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</si>
  <si>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</si>
  <si>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</si>
  <si>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</si>
  <si>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</si>
  <si>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</si>
  <si>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</si>
  <si>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</si>
  <si>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</si>
  <si>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</si>
  <si>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</si>
  <si>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</si>
  <si>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</si>
  <si>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</si>
  <si>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</si>
  <si>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</si>
  <si>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</si>
  <si>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</si>
  <si>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</si>
  <si>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</si>
  <si>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</si>
  <si>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</si>
  <si>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</si>
  <si>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Культура</t>
  </si>
  <si>
    <t>Утвержденные бюджетные назначения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</si>
  <si>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</si>
  <si>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</si>
  <si>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</si>
  <si>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</si>
  <si>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</si>
  <si>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</si>
  <si>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</si>
  <si>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Выполнение  отдельных функций органами местного самоуправления</t>
  </si>
  <si>
    <t>КУЛЬТУРА, КИНЕМАТОГРАФИЯ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</si>
  <si>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</si>
  <si>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</si>
  <si>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</si>
  <si>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</si>
  <si>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</si>
  <si>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</si>
  <si>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</si>
  <si>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</si>
  <si>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</si>
  <si>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</si>
  <si>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</si>
  <si>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</si>
  <si>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</si>
  <si>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</si>
  <si>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000 1 17 01050 13 0000 180</t>
  </si>
  <si>
    <t>Невыясненные поступления, зачисляемые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</si>
  <si>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</si>
  <si>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</si>
  <si>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Прочие субсидии на реализацию областного закона от 12 мая 2015 года № 42-оз</t>
  </si>
  <si>
    <t>Подготовка и утверждение документов территориального планирования поселений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</si>
  <si>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</si>
  <si>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000 1 06 01030 13 4000 110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</si>
  <si>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</si>
  <si>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000 2 02 02077 00 0000 151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</si>
  <si>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</si>
  <si>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</si>
  <si>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</si>
  <si>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Комитет финансов администрации муниципального образования</t>
  </si>
  <si>
    <t>муниципальное образование "Приморское городское поселение"</t>
  </si>
  <si>
    <t>О.Р. Демирова</t>
  </si>
  <si>
    <t>450</t>
  </si>
  <si>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</si>
  <si>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Проведение мероприятий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</si>
  <si>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</si>
  <si>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</si>
  <si>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</si>
  <si>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</si>
  <si>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</si>
  <si>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</si>
  <si>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</si>
  <si>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</si>
  <si>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</si>
  <si>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</si>
  <si>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</si>
  <si>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</si>
  <si>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</si>
  <si>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</si>
  <si>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</si>
  <si>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</si>
  <si>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</si>
  <si>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</si>
  <si>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</si>
  <si>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</si>
  <si>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</si>
  <si>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</si>
  <si>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</si>
  <si>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</si>
  <si>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</si>
  <si>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</si>
  <si>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</si>
  <si>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</si>
  <si>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</si>
  <si>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</si>
  <si>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</si>
  <si>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</si>
  <si>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</si>
  <si>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Расходы на осуществление первичного воинского учета на территориях, где отсутствуют военные комиссариаты</t>
  </si>
  <si>
    <t>3. Источники финансирования дефицита бюджета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</si>
  <si>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</si>
  <si>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</si>
  <si>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</si>
  <si>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</si>
  <si>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</si>
  <si>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</si>
  <si>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</si>
  <si>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</si>
  <si>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</si>
  <si>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</si>
  <si>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Иные расходы, направленные на решение вопросов местного значения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</si>
  <si>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</si>
  <si>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</si>
  <si>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</si>
  <si>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</si>
  <si>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</si>
  <si>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</si>
  <si>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</si>
  <si>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</si>
  <si>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</si>
  <si>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</si>
  <si>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</si>
  <si>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</si>
  <si>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</si>
  <si>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</si>
  <si>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</si>
  <si>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</si>
  <si>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</si>
  <si>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</si>
  <si>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</si>
  <si>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</si>
  <si>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</si>
  <si>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</si>
  <si>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</si>
  <si>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</si>
  <si>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</si>
  <si>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</si>
  <si>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</si>
  <si>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ДОХОДЫ БЮДЖЕТА ВСЕГО</t>
  </si>
  <si>
    <t>ШТРАФЫ, САНКЦИИ, ВОЗМЕЩЕНИЕ УЩЕРБА</t>
  </si>
  <si>
    <t>000 1 16 00000 00 0000 000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</si>
  <si>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</si>
  <si>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</si>
  <si>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</si>
  <si>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</si>
  <si>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</si>
  <si>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000 1 16 51040 02 0000 140</t>
  </si>
  <si>
    <t xml:space="preserve">Форма 0503117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</si>
  <si>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</si>
  <si>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</si>
  <si>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</si>
  <si>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</si>
  <si>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</si>
  <si>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</si>
  <si>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</si>
  <si>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</si>
  <si>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</si>
  <si>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</si>
  <si>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</si>
  <si>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</si>
  <si>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</si>
  <si>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</si>
  <si>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</si>
  <si>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</si>
  <si>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</si>
  <si>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</si>
  <si>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</si>
  <si>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</si>
  <si>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</si>
  <si>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</si>
  <si>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</si>
  <si>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</si>
  <si>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</si>
  <si>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</si>
  <si>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</si>
  <si>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</si>
  <si>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</si>
  <si>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</si>
  <si>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</si>
  <si>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</si>
  <si>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</si>
  <si>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</si>
  <si>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ЖИЛИЩНО-КОММУНАЛЬНОЕ ХОЗЯЙСТВО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</si>
  <si>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</si>
  <si>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</si>
  <si>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Основное мероприятие "Благоустройство"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</si>
  <si>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</si>
  <si>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</si>
  <si>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</si>
  <si>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</si>
  <si>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</si>
  <si>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</si>
  <si>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</si>
  <si>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</si>
  <si>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</si>
  <si>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</si>
  <si>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</si>
  <si>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</si>
  <si>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</si>
  <si>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</si>
  <si>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</si>
  <si>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</si>
  <si>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</si>
  <si>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</si>
  <si>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</si>
  <si>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</si>
  <si>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</si>
  <si>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</si>
  <si>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</si>
  <si>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</si>
  <si>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</si>
  <si>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</si>
  <si>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</si>
  <si>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</si>
  <si>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</si>
  <si>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</si>
  <si>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</si>
  <si>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</si>
  <si>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</si>
  <si>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</si>
  <si>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</si>
  <si>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</si>
  <si>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</si>
  <si>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</si>
  <si>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</si>
  <si>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</si>
  <si>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</si>
  <si>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</si>
  <si>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</si>
  <si>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</si>
  <si>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</si>
  <si>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</si>
  <si>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</si>
  <si>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Бюджетные инвестиции</t>
  </si>
  <si>
    <t>НАЦИОНАЛЬНАЯ ЭКОНОМИКА</t>
  </si>
  <si>
    <t>Наименование финансового органа</t>
  </si>
  <si>
    <t>Выборгского района Ленинградской области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</si>
  <si>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</si>
  <si>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</si>
  <si>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</si>
  <si>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</si>
  <si>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</si>
  <si>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</si>
  <si>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</si>
  <si>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</si>
  <si>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</si>
  <si>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</si>
  <si>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</si>
  <si>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</si>
  <si>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</si>
  <si>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</si>
  <si>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</si>
  <si>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</si>
  <si>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</si>
  <si>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</si>
  <si>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</si>
  <si>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</si>
  <si>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</si>
  <si>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</si>
  <si>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</si>
  <si>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</si>
  <si>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</si>
  <si>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</si>
  <si>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</si>
  <si>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</si>
  <si>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</si>
  <si>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</si>
  <si>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</si>
  <si>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</si>
  <si>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</si>
  <si>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</si>
  <si>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</si>
  <si>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</si>
  <si>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</si>
  <si>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</si>
  <si>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</si>
  <si>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</si>
  <si>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</si>
  <si>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</si>
  <si>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</si>
  <si>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</si>
  <si>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</si>
  <si>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</si>
  <si>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</si>
  <si>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Денежные взыскания (штрафы),за нарушение законодательства РФ о контрактной системе в сфере закупок товаров, работ услуг для обеспечения государственных и муниципальных нужд для нужд городских поселений</t>
  </si>
  <si>
    <t>000 1 16 33050 13 0000 140</t>
  </si>
  <si>
    <t>ВОЗВРАТ ОСТАТКОВ СУБСИДИЙ, СУБВЕНЦИЙ И ИНЫХ МЕЖБЮДЖЕТНЫХ ТРАНСФЕРТОВ, ИМЕЮЩИХ ЦЕЛЕВОЕ НАЗНАЧЕНИЕ, ПРОШЛЫХ ЛЕТ</t>
  </si>
  <si>
    <t>Непрограммные расходы</t>
  </si>
  <si>
    <t>Основное мероприятие "Создание условий для транспортного обслуживания населения"</t>
  </si>
  <si>
    <t>Мероприятия в области автомобильного транспорта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</si>
  <si>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</si>
  <si>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</si>
  <si>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000 1 06 01030 13 2100 110</t>
  </si>
  <si>
    <t>000 1 11 00000 00 0000 000</t>
  </si>
  <si>
    <t>000 1 14 02053 13 0000 410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</si>
  <si>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</si>
  <si>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</si>
  <si>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</si>
  <si>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</si>
  <si>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000 1 17 05050 13 0000 180</t>
  </si>
  <si>
    <t>ДОХОДЫ ОТ ОКАЗАНИЯ ПЛАТНЫХ УСЛУГ (РАБОТ) И КОМПЕНСАНИИ ЗАТРАТ ГОСУДАРСТВА</t>
  </si>
  <si>
    <t>Доходы от компенсации затрат государства</t>
  </si>
  <si>
    <t>000 1 13 00000 00 0000 000</t>
  </si>
  <si>
    <t>000 1 13 02000 00 0000 130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</si>
  <si>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</si>
  <si>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</si>
  <si>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</si>
  <si>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000 1 13 02990 00 0000 130</t>
  </si>
  <si>
    <t>000 1 16 90050 13 6000 140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</si>
  <si>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</si>
  <si>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</si>
  <si>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000 1 16 90000 00 0000 140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</si>
  <si>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</si>
  <si>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борьбе с борщевиком Сосновского на территориях муниципальных образований Ленинградской области</t>
  </si>
  <si>
    <t>Строительство и реконструкция объектов культуры в городских поселениях Ленинградской области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</si>
  <si>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</si>
  <si>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</si>
  <si>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000 2 02 20000 00 0000 150</t>
  </si>
  <si>
    <t>000 2 02 20216 00 0000 150</t>
  </si>
  <si>
    <t>000 2 02 20216 13 0000 150</t>
  </si>
  <si>
    <t>000 2 02 29999 00 0000 150</t>
  </si>
  <si>
    <t>000 2 02 29999 13 0000 150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</si>
  <si>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</si>
  <si>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</si>
  <si>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</si>
  <si>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</si>
  <si>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</si>
  <si>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 xml:space="preserve">       000 2 19 60010 13 0000 150</t>
  </si>
  <si>
    <t>000 1 06 01030 13 3000 110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</si>
  <si>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</si>
  <si>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</si>
  <si>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</si>
  <si>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Другие вопросы в области национальной безопасности и правоохранительной деятельности</t>
  </si>
  <si>
    <t>Организация поддержки сельскохозяйственного производства</t>
  </si>
  <si>
    <t>Мероприятия по капитальному ремонту и ремонту автомобильных дорог общего пользования местного значения</t>
  </si>
  <si>
    <t>Основное мероприятие "Доведение официальной информации для населения"</t>
  </si>
  <si>
    <t>000 2 02 20077 00 0000 150</t>
  </si>
  <si>
    <t>000 2 02 20077 13 0000 150</t>
  </si>
  <si>
    <t>000 2 02 25555 00 0000 150</t>
  </si>
  <si>
    <t>000 2 02 25555 13 0000 150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</si>
  <si>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</si>
  <si>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</si>
  <si>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941 0503 07101S4770 200 </t>
  </si>
  <si>
    <t xml:space="preserve">941 0503 07101S4770 000 </t>
  </si>
  <si>
    <t xml:space="preserve">941 0707 0810110000 000 </t>
  </si>
  <si>
    <t>000 2 02 49999 13 0000 150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</si>
  <si>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</si>
  <si>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000 2 02 40000 00 0000 150</t>
  </si>
  <si>
    <t>000 2 02 49999 00 0000 150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</si>
  <si>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</si>
  <si>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</si>
  <si>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</si>
  <si>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941 0409 04001S0140 000 </t>
  </si>
  <si>
    <t xml:space="preserve">941 0409 04001S0140 200 </t>
  </si>
  <si>
    <t xml:space="preserve">941 0409 04001S0140 240 </t>
  </si>
  <si>
    <t xml:space="preserve">Глава администрации                                     </t>
  </si>
  <si>
    <t>Е.В. Шестаков</t>
  </si>
  <si>
    <t>2020 года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</si>
  <si>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</si>
  <si>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</si>
  <si>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000 2 02 45550 13 0000 150</t>
  </si>
  <si>
    <t>Расходы, осуществляемые за счет субсидий, субвенций и иных межбюджетных трансфертов из федерального бюджета</t>
  </si>
  <si>
    <t>Реконструкция тепловой сети</t>
  </si>
  <si>
    <t xml:space="preserve">941 0502 06101S0000 000 </t>
  </si>
  <si>
    <t>Реконструкция сетей уличного освещения</t>
  </si>
  <si>
    <t>Софинансирование мероприятий на поддержку развития общественной инфраструктуры муниципального значения</t>
  </si>
  <si>
    <t xml:space="preserve">941 1301 9010097020 730 </t>
  </si>
  <si>
    <t xml:space="preserve">941 1301 9010097020 700 </t>
  </si>
  <si>
    <t xml:space="preserve">941 1301 9010097020 000 </t>
  </si>
  <si>
    <t xml:space="preserve">941 1301 9010090000 000 </t>
  </si>
  <si>
    <t xml:space="preserve">941 1301 9010000000 000 </t>
  </si>
  <si>
    <t xml:space="preserve">941 1301 9000000000 000 </t>
  </si>
  <si>
    <t xml:space="preserve">941 1300 0000000000 000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</si>
  <si>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</si>
  <si>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941 0409 0400120570 000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</si>
  <si>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</si>
  <si>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</si>
  <si>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</si>
  <si>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000 1 16 07090 13 0000 140</t>
  </si>
  <si>
    <t>000 1 16 07090 00 0000 140</t>
  </si>
  <si>
    <t>000 1 16 07000 01 0000 140</t>
  </si>
  <si>
    <t>Мероприятия по созданию мест (площадок) накопления твердых коммунальных отходов</t>
  </si>
  <si>
    <t>1 апреля</t>
  </si>
  <si>
    <t>01.04.2020 г.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</si>
  <si>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</si>
  <si>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</si>
  <si>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УТВЕРЖДЕНО</t>
  </si>
  <si>
    <t xml:space="preserve">постановлением администрации </t>
  </si>
  <si>
    <t>муниципального образования</t>
  </si>
  <si>
    <t>"Приморское городское поселение"</t>
  </si>
  <si>
    <t>(Приложение 1)</t>
  </si>
  <si>
    <t>Расходы бюджета - всего</t>
  </si>
  <si>
    <t>200</t>
  </si>
  <si>
    <t>x</t>
  </si>
  <si>
    <t xml:space="preserve">941 0000 0000000000 000 </t>
  </si>
  <si>
    <t xml:space="preserve">941 0100 0000000000 000 </t>
  </si>
  <si>
    <t xml:space="preserve">941 0104 0000000000 000 </t>
  </si>
  <si>
    <t xml:space="preserve">941 0104 9000000000 000 </t>
  </si>
  <si>
    <t xml:space="preserve">941 0104 9010000000 000 </t>
  </si>
  <si>
    <t xml:space="preserve">941 0104 9010010000 000 </t>
  </si>
  <si>
    <t xml:space="preserve">941 0104 9010010020 000 </t>
  </si>
  <si>
    <t xml:space="preserve">941 0104 9010010020 100 </t>
  </si>
  <si>
    <t xml:space="preserve">941 0104 9010010020 120 </t>
  </si>
  <si>
    <t xml:space="preserve">941 0104 9010010040 000 </t>
  </si>
  <si>
    <t xml:space="preserve">941 0104 9010010040 100 </t>
  </si>
  <si>
    <t xml:space="preserve">941 0104 9010010040 120 </t>
  </si>
  <si>
    <t xml:space="preserve">941 0104 9010010040 200 </t>
  </si>
  <si>
    <t xml:space="preserve">941 0104 9010010040 240 </t>
  </si>
  <si>
    <t xml:space="preserve">941 0104 9010010040 800 </t>
  </si>
  <si>
    <t>-</t>
  </si>
  <si>
    <t xml:space="preserve">941 0104 9010010040 850 </t>
  </si>
  <si>
    <t xml:space="preserve">941 0104 9010020000 000 </t>
  </si>
  <si>
    <t xml:space="preserve">941 0104 9010020280 000 </t>
  </si>
  <si>
    <t xml:space="preserve">941 0104 9010020280 200 </t>
  </si>
  <si>
    <t xml:space="preserve">941 0104 9010020280 240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</si>
  <si>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</si>
  <si>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941 0104 9010060000 000 </t>
  </si>
  <si>
    <t xml:space="preserve">941 0104 9010065160 000 </t>
  </si>
  <si>
    <t xml:space="preserve">941 0104 9010065160 500 </t>
  </si>
  <si>
    <t xml:space="preserve">941 0104 9010065160 540 </t>
  </si>
  <si>
    <t xml:space="preserve">941 0106 0000000000 000 </t>
  </si>
  <si>
    <t xml:space="preserve">941 0106 9000000000 000 </t>
  </si>
  <si>
    <t xml:space="preserve">941 0106 9010000000 000 </t>
  </si>
  <si>
    <t xml:space="preserve">941 0106 9010060000 000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</si>
  <si>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</si>
  <si>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941 0106 9010065010 000 </t>
  </si>
  <si>
    <t xml:space="preserve">941 0106 9010065010 500 </t>
  </si>
  <si>
    <t xml:space="preserve">941 0106 9010065010 540 </t>
  </si>
  <si>
    <t xml:space="preserve">941 0106 9010065150 000 </t>
  </si>
  <si>
    <t xml:space="preserve">941 0106 9010065150 500 </t>
  </si>
  <si>
    <t xml:space="preserve">941 0106 9010065150 540 </t>
  </si>
  <si>
    <t xml:space="preserve">941 0111 0000000000 000 </t>
  </si>
  <si>
    <t xml:space="preserve">941 0111 9000000000 000 </t>
  </si>
  <si>
    <t xml:space="preserve">941 0111 9010000000 000 </t>
  </si>
  <si>
    <t xml:space="preserve">941 0111 9010090000 000 </t>
  </si>
  <si>
    <t xml:space="preserve">941 0111 9010097010 000 </t>
  </si>
  <si>
    <t xml:space="preserve">941 0111 9010097010 800 </t>
  </si>
  <si>
    <t xml:space="preserve">941 0111 9010097010 870 </t>
  </si>
  <si>
    <t>Другие общегосударственные вопросы</t>
  </si>
  <si>
    <t xml:space="preserve">941 0113 0000000000 000 </t>
  </si>
  <si>
    <t>Муниципальная программа "Общество и власть в МО "Приморское городское поселение"</t>
  </si>
  <si>
    <t xml:space="preserve">941 0113 0100000000 000 </t>
  </si>
  <si>
    <t xml:space="preserve">941 0113 0100100000 000 </t>
  </si>
  <si>
    <t xml:space="preserve">941 0113 0100120000 000 </t>
  </si>
  <si>
    <t xml:space="preserve">941 0113 0100120210 000 </t>
  </si>
  <si>
    <t xml:space="preserve">941 0113 0100120210 200 </t>
  </si>
  <si>
    <t xml:space="preserve">941 0113 0100120210 240 </t>
  </si>
  <si>
    <t xml:space="preserve">941 0113 0100120600 000 </t>
  </si>
  <si>
    <t xml:space="preserve">941 0113 0100120600 200 </t>
  </si>
  <si>
    <t xml:space="preserve">941 0113 0100120600 240 </t>
  </si>
  <si>
    <t>Обслуживание и сопровождение сайтов и блогов</t>
  </si>
  <si>
    <t xml:space="preserve">941 0113 0100120620 000 </t>
  </si>
  <si>
    <t xml:space="preserve">941 0113 0100120620 200 </t>
  </si>
  <si>
    <t xml:space="preserve">941 0113 0100120620 240 </t>
  </si>
  <si>
    <t xml:space="preserve">941 0113 9000000000 000 </t>
  </si>
  <si>
    <t xml:space="preserve">941 0113 9010000000 000 </t>
  </si>
  <si>
    <t xml:space="preserve">941 0113 9010060000 000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</si>
  <si>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</si>
  <si>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941 0113 9010065020 000 </t>
  </si>
  <si>
    <t xml:space="preserve">941 0113 9010065020 500 </t>
  </si>
  <si>
    <t xml:space="preserve">941 0113 9010065020 540 </t>
  </si>
  <si>
    <t xml:space="preserve">941 0113 9010065560 000 </t>
  </si>
  <si>
    <t xml:space="preserve">941 0113 9010065560 500 </t>
  </si>
  <si>
    <t xml:space="preserve">941 0113 9010065560 540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</si>
  <si>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</si>
  <si>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941 0113 9010065590 000 </t>
  </si>
  <si>
    <t xml:space="preserve">941 0113 9010065590 500 </t>
  </si>
  <si>
    <t xml:space="preserve">941 0113 9010065590 540 </t>
  </si>
  <si>
    <t xml:space="preserve">941 0113 9010090000 000 </t>
  </si>
  <si>
    <t>Уплата взносов и иных платежей</t>
  </si>
  <si>
    <t xml:space="preserve">941 0113 9010097150 000 </t>
  </si>
  <si>
    <t xml:space="preserve">941 0113 9010097150 800 </t>
  </si>
  <si>
    <t xml:space="preserve">941 0113 9010097150 850 </t>
  </si>
  <si>
    <t xml:space="preserve">941 0200 0000000000 000 </t>
  </si>
  <si>
    <t xml:space="preserve">941 0203 0000000000 000 </t>
  </si>
  <si>
    <t xml:space="preserve">941 0203 9000000000 000 </t>
  </si>
  <si>
    <t xml:space="preserve">941 0203 9010000000 000 </t>
  </si>
  <si>
    <t xml:space="preserve">941 0203 9010050000 000 </t>
  </si>
  <si>
    <t xml:space="preserve">941 0203 9010051180 000 </t>
  </si>
  <si>
    <t xml:space="preserve">941 0203 9010051180 100 </t>
  </si>
  <si>
    <t xml:space="preserve">941 0203 9010051180 120 </t>
  </si>
  <si>
    <t xml:space="preserve">941 0203 9010051180 800 </t>
  </si>
  <si>
    <t xml:space="preserve">941 0203 9010051180 850 </t>
  </si>
  <si>
    <t xml:space="preserve">941 0300 0000000000 000 </t>
  </si>
  <si>
    <t xml:space="preserve">941 0309 0000000000 000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</si>
  <si>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</si>
  <si>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941 0309 0210000000 000 </t>
  </si>
  <si>
    <t>Основное мероприятие "Обеспечение безопасности  на водных объектах"</t>
  </si>
  <si>
    <t xml:space="preserve">941 0309 0210100000 000 </t>
  </si>
  <si>
    <t xml:space="preserve">941 0309 0210120000 000 </t>
  </si>
  <si>
    <t>Обеспечение безопасности на водных объектах</t>
  </si>
  <si>
    <t xml:space="preserve">941 0309 0210120330 000 </t>
  </si>
  <si>
    <t xml:space="preserve">941 0309 0210120330 200 </t>
  </si>
  <si>
    <t xml:space="preserve">941 0309 0210120330 240 </t>
  </si>
  <si>
    <t xml:space="preserve">941 0309 0210200000 000 </t>
  </si>
  <si>
    <t xml:space="preserve">941 0309 0210220000 000 </t>
  </si>
  <si>
    <t xml:space="preserve">941 0309 0210220340 000 </t>
  </si>
  <si>
    <t xml:space="preserve">941 0309 0210220340 200 </t>
  </si>
  <si>
    <t xml:space="preserve">941 0309 0210220340 240 </t>
  </si>
  <si>
    <t xml:space="preserve">941 0309 0210220350 000 </t>
  </si>
  <si>
    <t xml:space="preserve">941 0309 0210220350 200 </t>
  </si>
  <si>
    <t xml:space="preserve">941 0309 0210220350 240 </t>
  </si>
  <si>
    <t xml:space="preserve">941 0309 9000000000 000 </t>
  </si>
  <si>
    <t xml:space="preserve">941 0309 9010000000 000 </t>
  </si>
  <si>
    <t xml:space="preserve">941 0309 9010060000 000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</si>
  <si>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</si>
  <si>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941 0309 9010065570 000 </t>
  </si>
  <si>
    <t xml:space="preserve">941 0309 9010065570 500 </t>
  </si>
  <si>
    <t xml:space="preserve">941 0309 9010065570 540 </t>
  </si>
  <si>
    <t xml:space="preserve">941 0310 0000000000 000 </t>
  </si>
  <si>
    <t xml:space="preserve">941 0310 0210000000 000 </t>
  </si>
  <si>
    <t xml:space="preserve">941 0310 0210300000 000 </t>
  </si>
  <si>
    <t xml:space="preserve">941 0310 0210320000 000 </t>
  </si>
  <si>
    <t xml:space="preserve">941 0310 0210320360 000 </t>
  </si>
  <si>
    <t xml:space="preserve">941 0310 0210320360 200 </t>
  </si>
  <si>
    <t xml:space="preserve">941 0310 0210320360 240 </t>
  </si>
  <si>
    <t xml:space="preserve">941 0310 0210320890 000 </t>
  </si>
  <si>
    <t xml:space="preserve">941 0310 0210320890 200 </t>
  </si>
  <si>
    <t xml:space="preserve">941 0310 0210320890 240 </t>
  </si>
  <si>
    <t xml:space="preserve">941 0310 0210380000 000 </t>
  </si>
  <si>
    <t>Строительство пожарного водоёма</t>
  </si>
  <si>
    <t xml:space="preserve">941 0310 0210386190 000 </t>
  </si>
  <si>
    <t xml:space="preserve">941 0310 0210386190 400 </t>
  </si>
  <si>
    <t xml:space="preserve">941 0310 0210386190 410 </t>
  </si>
  <si>
    <t xml:space="preserve">941 0314 0000000000 000 </t>
  </si>
  <si>
    <t xml:space="preserve">941 0314 9000000000 000 </t>
  </si>
  <si>
    <t xml:space="preserve">941 0314 9010000000 000 </t>
  </si>
  <si>
    <t xml:space="preserve">941 0314 9010070000 000 </t>
  </si>
  <si>
    <t xml:space="preserve">941 0314 9010071330 000 </t>
  </si>
  <si>
    <t xml:space="preserve">941 0314 9010071330 100 </t>
  </si>
  <si>
    <t xml:space="preserve">941 0314 9010071330 120 </t>
  </si>
  <si>
    <t xml:space="preserve">941 0314 9010071330 200 </t>
  </si>
  <si>
    <t xml:space="preserve">941 0314 9010071330 240 </t>
  </si>
  <si>
    <t xml:space="preserve">941 0314 9010071340 000 </t>
  </si>
  <si>
    <t xml:space="preserve">941 0314 9010071340 200 </t>
  </si>
  <si>
    <t xml:space="preserve">941 0314 9010071340 240 </t>
  </si>
  <si>
    <t xml:space="preserve">941 0400 0000000000 000 </t>
  </si>
  <si>
    <t xml:space="preserve">941 0405 0000000000 000 </t>
  </si>
  <si>
    <t>Подпрограмма "Развитие сельского хозяйства в МО "Приморское городское поселение"</t>
  </si>
  <si>
    <t xml:space="preserve">941 0405 0320000000 000 </t>
  </si>
  <si>
    <t>Основное мероприятие "Развитие сельского хозяйства"</t>
  </si>
  <si>
    <t xml:space="preserve">941 0405 0320300000 000 </t>
  </si>
  <si>
    <t xml:space="preserve">941 0405 0320320000 000 </t>
  </si>
  <si>
    <t xml:space="preserve">941 0405 0320324010 000 </t>
  </si>
  <si>
    <t xml:space="preserve">941 0405 0320324010 800 </t>
  </si>
  <si>
    <t xml:space="preserve">941 0405 0320324010 810 </t>
  </si>
  <si>
    <t xml:space="preserve">941 0408 0000000000 000 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</si>
  <si>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</si>
  <si>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 xml:space="preserve">941 0408 0310000000 000 </t>
  </si>
  <si>
    <t xml:space="preserve">941 0408 0310200000 000 </t>
  </si>
  <si>
    <t xml:space="preserve">941 0408 0310220000 000 </t>
  </si>
  <si>
    <t xml:space="preserve">941 0408 0310220410 000 </t>
  </si>
  <si>
    <t xml:space="preserve">941 0408 0310220410 200 </t>
  </si>
  <si>
    <t xml:space="preserve">941 0408 0310220410 240 </t>
  </si>
  <si>
    <t xml:space="preserve">941 0409 0000000000 000 </t>
  </si>
  <si>
    <t>Подпрограмма "Повышение безопасности дорожного движения на территории МО "Приморское городское поселение"</t>
  </si>
  <si>
    <t xml:space="preserve">941 0409 0220000000 000 </t>
  </si>
  <si>
    <t xml:space="preserve">941 0409 0220400000 000 </t>
  </si>
  <si>
    <t xml:space="preserve">941 0409 0220420000 000 </t>
  </si>
  <si>
    <t xml:space="preserve">941 0409 0220420910 000 </t>
  </si>
  <si>
    <t xml:space="preserve">941 0409 0220420910 200 </t>
  </si>
  <si>
    <t xml:space="preserve">941 0409 0220420910 240 </t>
  </si>
  <si>
    <t>Муниципальная программа "Развитие автомобильных дорог на территории МО "Приморское городское поселение"</t>
  </si>
  <si>
    <t xml:space="preserve">941 0409 0400000000 000 </t>
  </si>
  <si>
    <t xml:space="preserve">941 0409 0400100000 000 </t>
  </si>
  <si>
    <t xml:space="preserve">941 0409 0400120000 000 </t>
  </si>
  <si>
    <t xml:space="preserve">941 0409 0400120420 000 </t>
  </si>
  <si>
    <t xml:space="preserve">941 0409 0400120420 200 </t>
  </si>
  <si>
    <t xml:space="preserve">941 0409 0400120420 240 </t>
  </si>
  <si>
    <t xml:space="preserve">941 0409 0400120570 200 </t>
  </si>
  <si>
    <t xml:space="preserve">941 0409 0400120570 240 </t>
  </si>
  <si>
    <t xml:space="preserve">941 0409 0400120890 000 </t>
  </si>
  <si>
    <t xml:space="preserve">941 0409 0400120890 200 </t>
  </si>
  <si>
    <t xml:space="preserve">941 0409 0400120890 240 </t>
  </si>
  <si>
    <t xml:space="preserve">941 0409 0400120910 000 </t>
  </si>
  <si>
    <t xml:space="preserve">941 0409 0400120910 200 </t>
  </si>
  <si>
    <t xml:space="preserve">941 0409 0400120910 240 </t>
  </si>
  <si>
    <t xml:space="preserve">941 0409 04001S0000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</si>
  <si>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</si>
  <si>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941 0409 04001S4200 000 </t>
  </si>
  <si>
    <t xml:space="preserve">941 0409 04001S4200 200 </t>
  </si>
  <si>
    <t xml:space="preserve">941 0409 04001S4200 240 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</si>
  <si>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</si>
  <si>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 xml:space="preserve">941 0409 04001S4660 000 </t>
  </si>
  <si>
    <t xml:space="preserve">941 0409 04001S4660 200 </t>
  </si>
  <si>
    <t xml:space="preserve">941 0409 04001S4660 240 </t>
  </si>
  <si>
    <t>Другие вопросы в области национальной экономики</t>
  </si>
  <si>
    <t xml:space="preserve">941 0412 0000000000 000 </t>
  </si>
  <si>
    <t xml:space="preserve">941 0412 0310000000 000 </t>
  </si>
  <si>
    <t xml:space="preserve">941 0412 0310100000 000 </t>
  </si>
  <si>
    <t xml:space="preserve">941 0412 0310120000 000 </t>
  </si>
  <si>
    <t xml:space="preserve">941 0412 0310120390 000 </t>
  </si>
  <si>
    <t xml:space="preserve">941 0412 0310120390 200 </t>
  </si>
  <si>
    <t xml:space="preserve">941 0412 0310120390 240 </t>
  </si>
  <si>
    <t xml:space="preserve">941 0500 0000000000 000 </t>
  </si>
  <si>
    <t xml:space="preserve">941 0501 0000000000 000 </t>
  </si>
  <si>
    <t>Подпрограмма "Развитие жилищного хозяйства МО "Приморское городское поселение"</t>
  </si>
  <si>
    <t xml:space="preserve">941 0501 0510000000 000 </t>
  </si>
  <si>
    <t xml:space="preserve">941 0501 0510100000 000 </t>
  </si>
  <si>
    <t xml:space="preserve">941 0501 0510120000 000 </t>
  </si>
  <si>
    <t xml:space="preserve">941 0501 0510120440 000 </t>
  </si>
  <si>
    <t xml:space="preserve">941 0501 0510120440 200 </t>
  </si>
  <si>
    <t xml:space="preserve">941 0501 0510120440 240 </t>
  </si>
  <si>
    <t>Содержание муниципального жилищного фонда</t>
  </si>
  <si>
    <t xml:space="preserve">941 0501 0510120450 000 </t>
  </si>
  <si>
    <t xml:space="preserve">941 0501 0510120450 200 </t>
  </si>
  <si>
    <t xml:space="preserve">941 0501 0510120450 240 </t>
  </si>
  <si>
    <t>Подпрограмма "Переселение граждан из аварийного жилищного фонда на территории МО "Приморское городское поселение"</t>
  </si>
  <si>
    <t xml:space="preserve">941 0501 0520000000 000 </t>
  </si>
  <si>
    <t>Основное мероприятие "Переселение граждан из аварийного жилищного фонда"</t>
  </si>
  <si>
    <t xml:space="preserve">941 0501 0520200000 000 </t>
  </si>
  <si>
    <t xml:space="preserve">941 0501 0520220000 000 </t>
  </si>
  <si>
    <t xml:space="preserve">941 0501 0520220450 000 </t>
  </si>
  <si>
    <t xml:space="preserve">941 0501 0520220450 200 </t>
  </si>
  <si>
    <t xml:space="preserve">941 0501 0520220450 240 </t>
  </si>
  <si>
    <t>Подпрограмма «Оказание поддержки гражданам, пострадавшим в результате пожара муниципального жилищного фонда в МО «Приморское городское поселение»</t>
  </si>
  <si>
    <t xml:space="preserve">941 0501 0540000000 000 </t>
  </si>
  <si>
    <t xml:space="preserve">941 0501 0540400000 000 </t>
  </si>
  <si>
    <t xml:space="preserve">941 0501 05404S0000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</si>
  <si>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</si>
  <si>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941 0501 05404S0800 000 </t>
  </si>
  <si>
    <t xml:space="preserve">941 0501 05404S0800 400 </t>
  </si>
  <si>
    <t xml:space="preserve">941 0501 05404S0800 410 </t>
  </si>
  <si>
    <t xml:space="preserve">941 0502 0000000000 000 </t>
  </si>
  <si>
    <t>Подпрограмма "Энергетика в МО "Приморское городское поселение"</t>
  </si>
  <si>
    <t xml:space="preserve">941 0502 0610000000 000 </t>
  </si>
  <si>
    <t>Основное мероприятие "Развитие коммунального хозяйства для повышения энергоэфективности"</t>
  </si>
  <si>
    <t xml:space="preserve">941 0502 0610100000 000 </t>
  </si>
  <si>
    <t xml:space="preserve">941 0502 0610120000 000 </t>
  </si>
  <si>
    <t xml:space="preserve">941 0502 0610120470 000 </t>
  </si>
  <si>
    <t xml:space="preserve">941 0502 0610120470 200 </t>
  </si>
  <si>
    <t xml:space="preserve">941 0502 0610120470 240 </t>
  </si>
  <si>
    <t xml:space="preserve">941 0502 0610120890 000 </t>
  </si>
  <si>
    <t xml:space="preserve">941 0502 0610120890 200 </t>
  </si>
  <si>
    <t xml:space="preserve">941 0502 0610120890 240 </t>
  </si>
  <si>
    <t xml:space="preserve">941 0502 0610180000 000 </t>
  </si>
  <si>
    <t xml:space="preserve">941 0502 0610186560 000 </t>
  </si>
  <si>
    <t xml:space="preserve">941 0502 0610186560 400 </t>
  </si>
  <si>
    <t xml:space="preserve">941 0502 0610186560 410 </t>
  </si>
  <si>
    <t xml:space="preserve">941 0502 06101S0200 000 </t>
  </si>
  <si>
    <t xml:space="preserve">941 0502 06101S0200 400 </t>
  </si>
  <si>
    <t xml:space="preserve">941 0502 06101S0200 410 </t>
  </si>
  <si>
    <t xml:space="preserve">941 0502 9000000000 000 </t>
  </si>
  <si>
    <t xml:space="preserve">941 0502 9010000000 000 </t>
  </si>
  <si>
    <t xml:space="preserve">941 0502 9010060000 000 </t>
  </si>
  <si>
    <t>Межбюджетные трансферты на осуществление полномочий по организации ритуальных услуг</t>
  </si>
  <si>
    <t xml:space="preserve">941 0502 9010065170 000 </t>
  </si>
  <si>
    <t xml:space="preserve">941 0502 9010065170 500 </t>
  </si>
  <si>
    <t xml:space="preserve">941 0502 9010065170 540 </t>
  </si>
  <si>
    <t xml:space="preserve">941 0503 0000000000 000 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</si>
  <si>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</si>
  <si>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 xml:space="preserve">941 0503 0710000000 000 </t>
  </si>
  <si>
    <t xml:space="preserve">941 0503 0710100000 000 </t>
  </si>
  <si>
    <t xml:space="preserve">941 0503 0710120000 000 </t>
  </si>
  <si>
    <t xml:space="preserve">941 0503 0710120480 000 </t>
  </si>
  <si>
    <t xml:space="preserve">941 0503 0710120480 200 </t>
  </si>
  <si>
    <t xml:space="preserve">941 0503 0710120480 240 </t>
  </si>
  <si>
    <t xml:space="preserve">941 0503 0710120480 800 </t>
  </si>
  <si>
    <t xml:space="preserve">941 0503 0710120480 850 </t>
  </si>
  <si>
    <t xml:space="preserve">941 0503 0710120490 000 </t>
  </si>
  <si>
    <t xml:space="preserve">941 0503 0710120490 200 </t>
  </si>
  <si>
    <t xml:space="preserve">941 0503 0710120490 240 </t>
  </si>
  <si>
    <t xml:space="preserve">941 0503 0710120500 000 </t>
  </si>
  <si>
    <t xml:space="preserve">941 0503 0710120500 200 </t>
  </si>
  <si>
    <t xml:space="preserve">941 0503 0710120500 240 </t>
  </si>
  <si>
    <t xml:space="preserve">941 0503 0710120510 000 </t>
  </si>
  <si>
    <t xml:space="preserve">941 0503 0710120510 200 </t>
  </si>
  <si>
    <t xml:space="preserve">941 0503 0710120510 240 </t>
  </si>
  <si>
    <t xml:space="preserve">941 0503 0710120520 000 </t>
  </si>
  <si>
    <t xml:space="preserve">941 0503 0710120520 200 </t>
  </si>
  <si>
    <t xml:space="preserve">941 0503 0710120520 240 </t>
  </si>
  <si>
    <t xml:space="preserve">941 0503 0710120890 000 </t>
  </si>
  <si>
    <t xml:space="preserve">941 0503 0710120890 200 </t>
  </si>
  <si>
    <t xml:space="preserve">941 0503 0710120890 240 </t>
  </si>
  <si>
    <t xml:space="preserve">941 0503 0710180000 000 </t>
  </si>
  <si>
    <t xml:space="preserve">941 0503 0710186420 000 </t>
  </si>
  <si>
    <t xml:space="preserve">941 0503 0710186420 400 </t>
  </si>
  <si>
    <t xml:space="preserve">941 0503 0710186420 410 </t>
  </si>
  <si>
    <t xml:space="preserve">941 0503 07101S0000 000 </t>
  </si>
  <si>
    <t xml:space="preserve">941 0503 07101S4310 000 </t>
  </si>
  <si>
    <t xml:space="preserve">941 0503 07101S4310 200 </t>
  </si>
  <si>
    <t xml:space="preserve">941 0503 07101S4310 240 </t>
  </si>
  <si>
    <t xml:space="preserve">941 0503 07101S4770 240 </t>
  </si>
  <si>
    <t xml:space="preserve">941 0503 07101S4790 000 </t>
  </si>
  <si>
    <t xml:space="preserve">941 0503 07101S4790 200 </t>
  </si>
  <si>
    <t xml:space="preserve">941 0503 07101S4790 240 </t>
  </si>
  <si>
    <t xml:space="preserve">941 0700 0000000000 000 </t>
  </si>
  <si>
    <t xml:space="preserve">941 0707 0000000000 000 </t>
  </si>
  <si>
    <t>Подпрограмма "Развитие молодежной политики в МО "Приморское городское поселение"</t>
  </si>
  <si>
    <t xml:space="preserve">941 0707 0810000000 000 </t>
  </si>
  <si>
    <t xml:space="preserve">941 0707 0810100000 000 </t>
  </si>
  <si>
    <t xml:space="preserve">941 0707 0810110060 000 </t>
  </si>
  <si>
    <t xml:space="preserve">941 0707 0810110060 600 </t>
  </si>
  <si>
    <t xml:space="preserve">941 0707 0810110060 610 </t>
  </si>
  <si>
    <t xml:space="preserve">941 0707 0810120000 000 </t>
  </si>
  <si>
    <t>Мероприятия в сфере молодежной политики</t>
  </si>
  <si>
    <t xml:space="preserve">941 0707 0810120530 000 </t>
  </si>
  <si>
    <t xml:space="preserve">941 0707 0810120530 200 </t>
  </si>
  <si>
    <t xml:space="preserve">941 0707 0810120530 240 </t>
  </si>
  <si>
    <t xml:space="preserve">941 0800 0000000000 000 </t>
  </si>
  <si>
    <t xml:space="preserve">941 0801 0000000000 000 </t>
  </si>
  <si>
    <t>Подпрограмма "Организация культурного досуга и отдыха населения в МО "Приморское городское поселение"</t>
  </si>
  <si>
    <t xml:space="preserve">941 0801 0820000000 000 </t>
  </si>
  <si>
    <t xml:space="preserve">941 0801 0820200000 000 </t>
  </si>
  <si>
    <t xml:space="preserve">941 0801 0820210000 000 </t>
  </si>
  <si>
    <t xml:space="preserve">941 0801 0820210060 000 </t>
  </si>
  <si>
    <t xml:space="preserve">941 0801 0820210060 600 </t>
  </si>
  <si>
    <t xml:space="preserve">941 0801 0820210060 610 </t>
  </si>
  <si>
    <t xml:space="preserve">941 0801 0820280000 000 </t>
  </si>
  <si>
    <t>Строительство объекта социально-культурной сферы</t>
  </si>
  <si>
    <t xml:space="preserve">941 0801 0820286490 000 </t>
  </si>
  <si>
    <t xml:space="preserve">941 0801 0820286490 400 </t>
  </si>
  <si>
    <t xml:space="preserve">941 0801 0820286490 410 </t>
  </si>
  <si>
    <t xml:space="preserve">941 0801 08202S0000 000 </t>
  </si>
  <si>
    <t xml:space="preserve">941 0801 08202S0360 000 </t>
  </si>
  <si>
    <t xml:space="preserve">941 0801 08202S0360 600 </t>
  </si>
  <si>
    <t xml:space="preserve">941 0801 08202S0360 610 </t>
  </si>
  <si>
    <t xml:space="preserve">941 0801 08202S4230 000 </t>
  </si>
  <si>
    <t xml:space="preserve">941 0801 08202S4230 400 </t>
  </si>
  <si>
    <t xml:space="preserve">941 0801 08202S4230 410 </t>
  </si>
  <si>
    <t xml:space="preserve">941 0801 08202S4840 000 </t>
  </si>
  <si>
    <t xml:space="preserve">941 0801 08202S4840 600 </t>
  </si>
  <si>
    <t xml:space="preserve">941 0801 08202S4840 610 </t>
  </si>
  <si>
    <t>Подпрограмма "Библиотечное обслуживание населения в МО "Приморское городское поселение"</t>
  </si>
  <si>
    <t xml:space="preserve">941 0801 0830000000 000 </t>
  </si>
  <si>
    <t xml:space="preserve">941 0801 0830300000 000 </t>
  </si>
  <si>
    <t xml:space="preserve">941 0801 0830310000 000 </t>
  </si>
  <si>
    <t xml:space="preserve">941 0801 0830310060 000 </t>
  </si>
  <si>
    <t xml:space="preserve">941 0801 0830310060 600 </t>
  </si>
  <si>
    <t xml:space="preserve">941 0801 0830310060 610 </t>
  </si>
  <si>
    <t xml:space="preserve">941 0801 08303S0000 000 </t>
  </si>
  <si>
    <t xml:space="preserve">941 0801 08303S0360 000 </t>
  </si>
  <si>
    <t xml:space="preserve">941 0801 08303S0360 600 </t>
  </si>
  <si>
    <t xml:space="preserve">941 0801 08303S0360 610 </t>
  </si>
  <si>
    <t xml:space="preserve">941 1000 0000000000 000 </t>
  </si>
  <si>
    <t xml:space="preserve">941 1001 0000000000 000 </t>
  </si>
  <si>
    <t xml:space="preserve">941 1001 9000000000 000 </t>
  </si>
  <si>
    <t xml:space="preserve">941 1001 9010000000 000 </t>
  </si>
  <si>
    <t xml:space="preserve">941 1001 9010090000 000 </t>
  </si>
  <si>
    <t>Доплаты к пенсиям государственных служащих субъектов Российской Федерации и муниципальных служащих</t>
  </si>
  <si>
    <t xml:space="preserve">941 1001 9010097090 000 </t>
  </si>
  <si>
    <t xml:space="preserve">941 1001 9010097090 300 </t>
  </si>
  <si>
    <t>Социальные выплаты гражданам, кроме публичных нормативных социальных выплат</t>
  </si>
  <si>
    <t xml:space="preserve">941 1001 9010097090 320 </t>
  </si>
  <si>
    <t xml:space="preserve">941 1100 0000000000 000 </t>
  </si>
  <si>
    <t>Физическая культура</t>
  </si>
  <si>
    <t xml:space="preserve">941 1101 0000000000 000 </t>
  </si>
  <si>
    <t>Подпрограмма "Развитие физической культуры и спорта в МО "Приморское городское поселение"</t>
  </si>
  <si>
    <t xml:space="preserve">941 1101 0840000000 000 </t>
  </si>
  <si>
    <t xml:space="preserve">941 1101 0840400000 000 </t>
  </si>
  <si>
    <t xml:space="preserve">941 1101 0840410000 000 </t>
  </si>
  <si>
    <t xml:space="preserve">941 1101 0840410060 000 </t>
  </si>
  <si>
    <t xml:space="preserve">941 1101 0840410060 600 </t>
  </si>
  <si>
    <t xml:space="preserve">941 1101 0840410060 610 </t>
  </si>
  <si>
    <t xml:space="preserve">941 1101 0840420000 000 </t>
  </si>
  <si>
    <t xml:space="preserve">941 1101 0840420890 000 </t>
  </si>
  <si>
    <t xml:space="preserve">941 1101 0840420890 200 </t>
  </si>
  <si>
    <t xml:space="preserve">941 1101 0840420890 240 </t>
  </si>
  <si>
    <t>Обслуживание государственного внутреннего и муниципального долга</t>
  </si>
  <si>
    <t xml:space="preserve">941 1301 0000000000 000 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</si>
  <si>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</si>
  <si>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951 0000 0000000000 000 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</si>
  <si>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</si>
  <si>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</si>
  <si>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</si>
  <si>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951 0102 9000000000 000 </t>
  </si>
  <si>
    <t xml:space="preserve">951 0102 9010000000 000 </t>
  </si>
  <si>
    <t xml:space="preserve">951 0102 9010010000 000 </t>
  </si>
  <si>
    <t xml:space="preserve">951 0102 9010010010 000 </t>
  </si>
  <si>
    <t xml:space="preserve">951 0102 9010010010 100 </t>
  </si>
  <si>
    <t xml:space="preserve">951 0102 9010010010 120 </t>
  </si>
  <si>
    <t xml:space="preserve">951 0106 0000000000 000 </t>
  </si>
  <si>
    <t xml:space="preserve">951 0106 9000000000 000 </t>
  </si>
  <si>
    <t xml:space="preserve">951 0106 9010000000 000 </t>
  </si>
  <si>
    <t xml:space="preserve">951 0106 9010060000 000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</si>
  <si>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</si>
  <si>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951 0106 9010065280 000 </t>
  </si>
  <si>
    <t xml:space="preserve">951 0106 9010065280 500 </t>
  </si>
  <si>
    <t xml:space="preserve">951 0106 9010065280 540 </t>
  </si>
  <si>
    <t>Результат исполнения бюджета (дефицит / профицит)</t>
  </si>
  <si>
    <t xml:space="preserve">x                   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</si>
  <si>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</si>
  <si>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</si>
  <si>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000 2 18 00000 00 0000 150</t>
  </si>
  <si>
    <t>000 2 18 00000 13 0000 150</t>
  </si>
  <si>
    <t>000 1 16 02020 02 0000 140</t>
  </si>
  <si>
    <t>000 2 18 60010 13 0000 150</t>
  </si>
  <si>
    <t>000 1 16 02000 02 0000 140</t>
  </si>
  <si>
    <t>от 27 мая 2020 г. №216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</si>
</sst>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00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32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49" fontId="5" fillId="32" borderId="21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6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32" borderId="21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left" wrapText="1"/>
    </xf>
    <xf numFmtId="49" fontId="9" fillId="32" borderId="21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29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right" vertical="top"/>
    </xf>
    <xf numFmtId="49" fontId="15" fillId="0" borderId="31" xfId="0" applyNumberFormat="1" applyFont="1" applyBorder="1" applyAlignment="1" applyProtection="1">
      <alignment horizontal="left" wrapText="1"/>
      <protection/>
    </xf>
    <xf numFmtId="49" fontId="15" fillId="0" borderId="32" xfId="0" applyNumberFormat="1" applyFont="1" applyBorder="1" applyAlignment="1" applyProtection="1">
      <alignment horizontal="center" wrapText="1"/>
      <protection/>
    </xf>
    <xf numFmtId="49" fontId="15" fillId="0" borderId="33" xfId="0" applyNumberFormat="1" applyFont="1" applyBorder="1" applyAlignment="1" applyProtection="1">
      <alignment horizontal="center"/>
      <protection/>
    </xf>
    <xf numFmtId="4" fontId="15" fillId="0" borderId="34" xfId="0" applyNumberFormat="1" applyFont="1" applyBorder="1" applyAlignment="1" applyProtection="1">
      <alignment horizontal="right"/>
      <protection/>
    </xf>
    <xf numFmtId="4" fontId="15" fillId="0" borderId="33" xfId="0" applyNumberFormat="1" applyFont="1" applyBorder="1" applyAlignment="1" applyProtection="1">
      <alignment horizontal="right"/>
      <protection/>
    </xf>
    <xf numFmtId="4" fontId="15" fillId="0" borderId="35" xfId="0" applyNumberFormat="1" applyFont="1" applyBorder="1" applyAlignment="1" applyProtection="1">
      <alignment horizontal="right"/>
      <protection/>
    </xf>
    <xf numFmtId="0" fontId="1" fillId="0" borderId="3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right"/>
      <protection/>
    </xf>
    <xf numFmtId="49" fontId="1" fillId="0" borderId="22" xfId="0" applyNumberFormat="1" applyFont="1" applyBorder="1" applyAlignment="1" applyProtection="1">
      <alignment horizontal="left" wrapText="1"/>
      <protection/>
    </xf>
    <xf numFmtId="49" fontId="1" fillId="0" borderId="40" xfId="0" applyNumberFormat="1" applyFont="1" applyBorder="1" applyAlignment="1" applyProtection="1">
      <alignment horizontal="center" wrapText="1"/>
      <protection/>
    </xf>
    <xf numFmtId="49" fontId="1" fillId="0" borderId="41" xfId="0" applyNumberFormat="1" applyFont="1" applyBorder="1" applyAlignment="1" applyProtection="1">
      <alignment horizontal="center"/>
      <protection/>
    </xf>
    <xf numFmtId="4" fontId="1" fillId="0" borderId="42" xfId="0" applyNumberFormat="1" applyFont="1" applyBorder="1" applyAlignment="1" applyProtection="1">
      <alignment horizontal="right"/>
      <protection/>
    </xf>
    <xf numFmtId="4" fontId="1" fillId="0" borderId="43" xfId="0" applyNumberFormat="1" applyFont="1" applyBorder="1" applyAlignment="1" applyProtection="1">
      <alignment horizontal="right"/>
      <protection/>
    </xf>
    <xf numFmtId="49" fontId="15" fillId="0" borderId="31" xfId="0" applyNumberFormat="1" applyFont="1" applyBorder="1" applyAlignment="1" applyProtection="1">
      <alignment horizontal="left" vertical="top" wrapText="1"/>
      <protection/>
    </xf>
    <xf numFmtId="49" fontId="15" fillId="0" borderId="32" xfId="0" applyNumberFormat="1" applyFont="1" applyBorder="1" applyAlignment="1" applyProtection="1">
      <alignment horizontal="center" vertical="top" wrapText="1"/>
      <protection/>
    </xf>
    <xf numFmtId="49" fontId="15" fillId="0" borderId="33" xfId="0" applyNumberFormat="1" applyFont="1" applyBorder="1" applyAlignment="1" applyProtection="1">
      <alignment horizontal="center" vertical="top"/>
      <protection/>
    </xf>
    <xf numFmtId="4" fontId="15" fillId="0" borderId="34" xfId="0" applyNumberFormat="1" applyFont="1" applyBorder="1" applyAlignment="1" applyProtection="1">
      <alignment horizontal="right" vertical="top"/>
      <protection/>
    </xf>
    <xf numFmtId="4" fontId="15" fillId="0" borderId="33" xfId="0" applyNumberFormat="1" applyFont="1" applyBorder="1" applyAlignment="1" applyProtection="1">
      <alignment horizontal="right" vertical="top"/>
      <protection/>
    </xf>
    <xf numFmtId="4" fontId="15" fillId="0" borderId="35" xfId="0" applyNumberFormat="1" applyFont="1" applyBorder="1" applyAlignment="1" applyProtection="1">
      <alignment horizontal="right" vertical="top"/>
      <protection/>
    </xf>
    <xf numFmtId="49" fontId="1" fillId="0" borderId="44" xfId="0" applyNumberFormat="1" applyFont="1" applyBorder="1" applyAlignment="1" applyProtection="1">
      <alignment horizontal="left" vertical="top" wrapText="1"/>
      <protection/>
    </xf>
    <xf numFmtId="49" fontId="1" fillId="0" borderId="24" xfId="0" applyNumberFormat="1" applyFont="1" applyBorder="1" applyAlignment="1" applyProtection="1">
      <alignment horizontal="center" vertical="top" wrapText="1"/>
      <protection/>
    </xf>
    <xf numFmtId="49" fontId="1" fillId="0" borderId="23" xfId="0" applyNumberFormat="1" applyFont="1" applyBorder="1" applyAlignment="1" applyProtection="1">
      <alignment horizontal="center" vertical="top"/>
      <protection/>
    </xf>
    <xf numFmtId="4" fontId="1" fillId="0" borderId="10" xfId="0" applyNumberFormat="1" applyFont="1" applyBorder="1" applyAlignment="1" applyProtection="1">
      <alignment horizontal="right" vertical="top"/>
      <protection/>
    </xf>
    <xf numFmtId="4" fontId="1" fillId="0" borderId="23" xfId="0" applyNumberFormat="1" applyFont="1" applyBorder="1" applyAlignment="1" applyProtection="1">
      <alignment horizontal="right" vertical="top"/>
      <protection/>
    </xf>
    <xf numFmtId="4" fontId="1" fillId="0" borderId="22" xfId="0" applyNumberFormat="1" applyFont="1" applyBorder="1" applyAlignment="1" applyProtection="1">
      <alignment horizontal="right" vertical="top"/>
      <protection/>
    </xf>
    <xf numFmtId="176" fontId="15" fillId="0" borderId="31" xfId="0" applyNumberFormat="1" applyFont="1" applyBorder="1" applyAlignment="1" applyProtection="1">
      <alignment horizontal="left" vertical="top" wrapText="1"/>
      <protection/>
    </xf>
    <xf numFmtId="176" fontId="1" fillId="0" borderId="44" xfId="0" applyNumberFormat="1" applyFont="1" applyBorder="1" applyAlignment="1" applyProtection="1">
      <alignment horizontal="left" vertical="top" wrapText="1"/>
      <protection/>
    </xf>
    <xf numFmtId="4" fontId="7" fillId="0" borderId="22" xfId="0" applyNumberFormat="1" applyFont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0" borderId="2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right" vertical="top"/>
    </xf>
    <xf numFmtId="0" fontId="5" fillId="0" borderId="45" xfId="0" applyNumberFormat="1" applyFont="1" applyBorder="1" applyAlignment="1">
      <alignment horizontal="left" wrapText="1"/>
    </xf>
    <xf numFmtId="0" fontId="0" fillId="0" borderId="46" xfId="0" applyNumberFormat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left" wrapText="1" readingOrder="1"/>
    </xf>
    <xf numFmtId="2" fontId="5" fillId="0" borderId="23" xfId="0" applyNumberFormat="1" applyFont="1" applyBorder="1" applyAlignment="1">
      <alignment horizontal="left" wrapText="1" readingOrder="1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9" fontId="5" fillId="0" borderId="45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left" wrapText="1"/>
    </xf>
    <xf numFmtId="2" fontId="5" fillId="32" borderId="23" xfId="0" applyNumberFormat="1" applyFont="1" applyFill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46" xfId="0" applyNumberFormat="1" applyFont="1" applyFill="1" applyBorder="1" applyAlignment="1">
      <alignment horizontal="left" wrapText="1"/>
    </xf>
    <xf numFmtId="2" fontId="5" fillId="0" borderId="21" xfId="0" applyNumberFormat="1" applyFont="1" applyFill="1" applyBorder="1" applyAlignment="1">
      <alignment horizontal="left" wrapText="1" readingOrder="1"/>
    </xf>
    <xf numFmtId="2" fontId="5" fillId="0" borderId="23" xfId="0" applyNumberFormat="1" applyFont="1" applyFill="1" applyBorder="1" applyAlignment="1">
      <alignment horizontal="left" wrapText="1" readingOrder="1"/>
    </xf>
    <xf numFmtId="49" fontId="5" fillId="0" borderId="45" xfId="0" applyNumberFormat="1" applyFont="1" applyBorder="1" applyAlignment="1">
      <alignment horizontal="left" wrapText="1"/>
    </xf>
    <xf numFmtId="49" fontId="10" fillId="0" borderId="45" xfId="0" applyNumberFormat="1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2" fontId="5" fillId="0" borderId="45" xfId="0" applyNumberFormat="1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left" wrapText="1"/>
    </xf>
    <xf numFmtId="2" fontId="5" fillId="0" borderId="21" xfId="0" applyNumberFormat="1" applyFont="1" applyFill="1" applyBorder="1" applyAlignment="1">
      <alignment horizontal="left" wrapText="1"/>
    </xf>
    <xf numFmtId="2" fontId="5" fillId="0" borderId="23" xfId="0" applyNumberFormat="1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top" wrapText="1"/>
    </xf>
    <xf numFmtId="49" fontId="13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/>
    </xf>
    <xf numFmtId="49" fontId="8" fillId="0" borderId="45" xfId="0" applyNumberFormat="1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left" wrapText="1"/>
    </xf>
    <xf numFmtId="2" fontId="5" fillId="32" borderId="23" xfId="0" applyNumberFormat="1" applyFont="1" applyFill="1" applyBorder="1" applyAlignment="1">
      <alignment horizontal="left" wrapText="1"/>
    </xf>
    <xf numFmtId="2" fontId="5" fillId="32" borderId="45" xfId="0" applyNumberFormat="1" applyFont="1" applyFill="1" applyBorder="1" applyAlignment="1">
      <alignment horizontal="left" wrapText="1"/>
    </xf>
    <xf numFmtId="2" fontId="9" fillId="32" borderId="45" xfId="0" applyNumberFormat="1" applyFont="1" applyFill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2" fontId="0" fillId="0" borderId="46" xfId="0" applyNumberFormat="1" applyFont="1" applyBorder="1" applyAlignment="1">
      <alignment horizontal="left" wrapText="1"/>
    </xf>
    <xf numFmtId="2" fontId="0" fillId="0" borderId="46" xfId="0" applyNumberFormat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9" fontId="9" fillId="0" borderId="45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2" fontId="5" fillId="0" borderId="38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left"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49" fontId="9" fillId="0" borderId="45" xfId="0" applyNumberFormat="1" applyFont="1" applyBorder="1" applyAlignment="1">
      <alignment horizontal="left" wrapText="1"/>
    </xf>
    <xf numFmtId="49" fontId="9" fillId="0" borderId="46" xfId="0" applyNumberFormat="1" applyFont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SheetLayoutView="75" workbookViewId="0" topLeftCell="A1">
      <selection activeCell="P23" sqref="P23"/>
    </sheetView>
  </sheetViews>
  <sheetFormatPr defaultColWidth="9.00390625" defaultRowHeight="12.75"/>
  <cols>
    <col min="1" max="1" width="33.625" style="0" customWidth="1"/>
    <col min="2" max="2" width="5.625" style="0" customWidth="1"/>
    <col min="3" max="3" width="6.00390625" style="0" customWidth="1"/>
    <col min="4" max="4" width="25.625" style="0" customWidth="1"/>
    <col min="5" max="5" width="16.625" style="0" customWidth="1"/>
    <col min="6" max="6" width="15.625" style="0" customWidth="1"/>
    <col min="7" max="7" width="18.625" style="0" customWidth="1"/>
  </cols>
  <sheetData>
    <row r="1" spans="2:7" ht="12.75">
      <c r="B1" s="8"/>
      <c r="C1" s="8"/>
      <c r="D1" s="8"/>
      <c r="E1" s="8"/>
      <c r="F1" s="8"/>
      <c r="G1" s="131" t="s">
        <v>470</v>
      </c>
    </row>
    <row r="2" spans="2:7" ht="12.75">
      <c r="B2" s="8"/>
      <c r="C2" s="8"/>
      <c r="D2" s="8"/>
      <c r="E2" s="8"/>
      <c r="F2" s="8"/>
      <c r="G2" s="131" t="s">
        <v>471</v>
      </c>
    </row>
    <row r="3" spans="1:7" ht="12.75">
      <c r="A3" s="39"/>
      <c r="B3" s="173" t="s">
        <v>472</v>
      </c>
      <c r="C3" s="174"/>
      <c r="D3" s="174"/>
      <c r="E3" s="174"/>
      <c r="F3" s="174"/>
      <c r="G3" s="174"/>
    </row>
    <row r="4" spans="1:7" ht="12.75">
      <c r="A4" s="39"/>
      <c r="B4" s="173" t="s">
        <v>473</v>
      </c>
      <c r="C4" s="174"/>
      <c r="D4" s="174"/>
      <c r="E4" s="174"/>
      <c r="F4" s="174"/>
      <c r="G4" s="174"/>
    </row>
    <row r="5" spans="1:7" ht="12.75">
      <c r="A5" s="39"/>
      <c r="B5" s="132"/>
      <c r="C5" s="133"/>
      <c r="D5" s="133"/>
      <c r="E5" s="133"/>
      <c r="F5" s="133"/>
      <c r="G5" s="133" t="s">
        <v>320</v>
      </c>
    </row>
    <row r="6" spans="1:7" ht="12.75">
      <c r="A6" s="39"/>
      <c r="B6" s="132"/>
      <c r="C6" s="133"/>
      <c r="D6" s="133"/>
      <c r="E6" s="133"/>
      <c r="F6" s="133"/>
      <c r="G6" s="133" t="s">
        <v>872</v>
      </c>
    </row>
    <row r="7" spans="2:7" ht="12.75">
      <c r="B7" s="8"/>
      <c r="C7" s="8"/>
      <c r="D7" s="8"/>
      <c r="E7" s="8"/>
      <c r="F7" s="8"/>
      <c r="G7" s="131" t="s">
        <v>474</v>
      </c>
    </row>
    <row r="8" spans="1:7" ht="12.75">
      <c r="A8" s="39"/>
      <c r="B8" s="215"/>
      <c r="C8" s="216"/>
      <c r="D8" s="216"/>
      <c r="E8" s="216"/>
      <c r="F8" s="216"/>
      <c r="G8" s="216"/>
    </row>
    <row r="9" spans="1:7" ht="19.5" customHeight="1">
      <c r="A9" s="221" t="s">
        <v>253</v>
      </c>
      <c r="B9" s="221"/>
      <c r="C9" s="221"/>
      <c r="D9" s="221"/>
      <c r="E9" s="221"/>
      <c r="F9" s="221"/>
      <c r="G9" s="221"/>
    </row>
    <row r="10" spans="1:7" ht="13.5" thickBot="1">
      <c r="A10" s="50"/>
      <c r="B10" s="50"/>
      <c r="C10" s="50"/>
      <c r="D10" s="50"/>
      <c r="E10" s="50"/>
      <c r="F10" s="50"/>
      <c r="G10" s="51" t="s">
        <v>258</v>
      </c>
    </row>
    <row r="11" spans="1:7" ht="12.75">
      <c r="A11" s="52"/>
      <c r="B11" s="52"/>
      <c r="C11" s="52"/>
      <c r="D11" s="52"/>
      <c r="E11" s="217" t="s">
        <v>211</v>
      </c>
      <c r="F11" s="218"/>
      <c r="G11" s="54" t="s">
        <v>208</v>
      </c>
    </row>
    <row r="12" spans="1:7" ht="13.5" customHeight="1">
      <c r="A12" s="52"/>
      <c r="B12" s="52"/>
      <c r="C12" s="53" t="s">
        <v>69</v>
      </c>
      <c r="D12" s="55" t="s">
        <v>466</v>
      </c>
      <c r="E12" s="52" t="s">
        <v>441</v>
      </c>
      <c r="F12" s="56" t="s">
        <v>259</v>
      </c>
      <c r="G12" s="57" t="s">
        <v>467</v>
      </c>
    </row>
    <row r="13" spans="1:7" ht="20.25" customHeight="1">
      <c r="A13" s="222" t="s">
        <v>319</v>
      </c>
      <c r="B13" s="223" t="s">
        <v>143</v>
      </c>
      <c r="C13" s="223"/>
      <c r="D13" s="223"/>
      <c r="E13" s="223"/>
      <c r="F13" s="56" t="s">
        <v>260</v>
      </c>
      <c r="G13" s="58"/>
    </row>
    <row r="14" spans="1:7" ht="12.75" customHeight="1">
      <c r="A14" s="222"/>
      <c r="B14" s="219" t="s">
        <v>63</v>
      </c>
      <c r="C14" s="219"/>
      <c r="D14" s="219"/>
      <c r="E14" s="219"/>
      <c r="F14" s="220" t="s">
        <v>212</v>
      </c>
      <c r="G14" s="207" t="s">
        <v>50</v>
      </c>
    </row>
    <row r="15" spans="1:7" ht="12.75">
      <c r="A15" s="222"/>
      <c r="B15" s="59"/>
      <c r="C15" s="219"/>
      <c r="D15" s="219"/>
      <c r="E15" s="219"/>
      <c r="F15" s="220"/>
      <c r="G15" s="208"/>
    </row>
    <row r="16" spans="1:7" ht="12.75" customHeight="1">
      <c r="A16" s="227" t="s">
        <v>261</v>
      </c>
      <c r="B16" s="219" t="s">
        <v>144</v>
      </c>
      <c r="C16" s="219"/>
      <c r="D16" s="219"/>
      <c r="E16" s="219"/>
      <c r="F16" s="220" t="s">
        <v>321</v>
      </c>
      <c r="G16" s="207" t="s">
        <v>51</v>
      </c>
    </row>
    <row r="17" spans="1:7" ht="12.75" customHeight="1">
      <c r="A17" s="227"/>
      <c r="B17" s="219" t="s">
        <v>320</v>
      </c>
      <c r="C17" s="219"/>
      <c r="D17" s="219"/>
      <c r="E17" s="219"/>
      <c r="F17" s="220"/>
      <c r="G17" s="208"/>
    </row>
    <row r="18" spans="1:7" ht="12.75">
      <c r="A18" s="60" t="s">
        <v>322</v>
      </c>
      <c r="B18" s="60"/>
      <c r="C18" s="52"/>
      <c r="D18" s="52"/>
      <c r="E18" s="52"/>
      <c r="F18" s="56"/>
      <c r="G18" s="57"/>
    </row>
    <row r="19" spans="1:7" ht="13.5" thickBot="1">
      <c r="A19" s="209" t="s">
        <v>323</v>
      </c>
      <c r="B19" s="209"/>
      <c r="C19" s="52"/>
      <c r="D19" s="52"/>
      <c r="E19" s="52"/>
      <c r="F19" s="56"/>
      <c r="G19" s="61" t="s">
        <v>324</v>
      </c>
    </row>
    <row r="20" spans="1:7" ht="15.75">
      <c r="A20" s="226" t="s">
        <v>213</v>
      </c>
      <c r="B20" s="226"/>
      <c r="C20" s="226"/>
      <c r="D20" s="226"/>
      <c r="E20" s="226"/>
      <c r="F20" s="226"/>
      <c r="G20" s="226"/>
    </row>
    <row r="21" spans="1:7" s="8" customFormat="1" ht="13.5" thickBot="1">
      <c r="A21" s="62"/>
      <c r="B21" s="62"/>
      <c r="C21" s="62"/>
      <c r="D21" s="62"/>
      <c r="E21" s="63"/>
      <c r="F21" s="64"/>
      <c r="G21" s="64"/>
    </row>
    <row r="22" spans="1:7" s="8" customFormat="1" ht="12.75">
      <c r="A22" s="228" t="s">
        <v>262</v>
      </c>
      <c r="B22" s="212"/>
      <c r="C22" s="178" t="s">
        <v>325</v>
      </c>
      <c r="D22" s="178" t="s">
        <v>108</v>
      </c>
      <c r="E22" s="178" t="s">
        <v>326</v>
      </c>
      <c r="F22" s="212" t="s">
        <v>254</v>
      </c>
      <c r="G22" s="210" t="s">
        <v>327</v>
      </c>
    </row>
    <row r="23" spans="1:7" s="8" customFormat="1" ht="12.75">
      <c r="A23" s="214"/>
      <c r="B23" s="213"/>
      <c r="C23" s="179"/>
      <c r="D23" s="179"/>
      <c r="E23" s="179"/>
      <c r="F23" s="213"/>
      <c r="G23" s="211"/>
    </row>
    <row r="24" spans="1:7" s="8" customFormat="1" ht="12.75">
      <c r="A24" s="214"/>
      <c r="B24" s="213"/>
      <c r="C24" s="179"/>
      <c r="D24" s="179"/>
      <c r="E24" s="179"/>
      <c r="F24" s="213"/>
      <c r="G24" s="211"/>
    </row>
    <row r="25" spans="1:7" s="9" customFormat="1" ht="12.75" customHeight="1" thickBot="1">
      <c r="A25" s="214">
        <v>1</v>
      </c>
      <c r="B25" s="213"/>
      <c r="C25" s="65">
        <v>2</v>
      </c>
      <c r="D25" s="65">
        <v>3</v>
      </c>
      <c r="E25" s="65" t="s">
        <v>263</v>
      </c>
      <c r="F25" s="65" t="s">
        <v>264</v>
      </c>
      <c r="G25" s="66" t="s">
        <v>265</v>
      </c>
    </row>
    <row r="26" spans="1:7" s="8" customFormat="1" ht="20.25" customHeight="1">
      <c r="A26" s="201" t="s">
        <v>222</v>
      </c>
      <c r="B26" s="202"/>
      <c r="C26" s="67" t="s">
        <v>37</v>
      </c>
      <c r="D26" s="68" t="s">
        <v>110</v>
      </c>
      <c r="E26" s="113">
        <f>E28+E123</f>
        <v>118315800</v>
      </c>
      <c r="F26" s="113">
        <f>F28+F123</f>
        <v>35369095.6</v>
      </c>
      <c r="G26" s="114">
        <f>E26-F26</f>
        <v>82946704.4</v>
      </c>
    </row>
    <row r="27" spans="1:7" s="8" customFormat="1" ht="12.75">
      <c r="A27" s="188" t="s">
        <v>180</v>
      </c>
      <c r="B27" s="189"/>
      <c r="C27" s="69"/>
      <c r="D27" s="70"/>
      <c r="E27" s="71"/>
      <c r="F27" s="72"/>
      <c r="G27" s="73"/>
    </row>
    <row r="28" spans="1:7" s="8" customFormat="1" ht="15" customHeight="1">
      <c r="A28" s="205" t="s">
        <v>210</v>
      </c>
      <c r="B28" s="206"/>
      <c r="C28" s="74"/>
      <c r="D28" s="75" t="s">
        <v>328</v>
      </c>
      <c r="E28" s="76">
        <f>E29+E81</f>
        <v>115556700</v>
      </c>
      <c r="F28" s="76">
        <f>F29+F81</f>
        <v>24071139.990000002</v>
      </c>
      <c r="G28" s="115">
        <f>E28-F28</f>
        <v>91485560.00999999</v>
      </c>
    </row>
    <row r="29" spans="1:7" s="8" customFormat="1" ht="16.5" customHeight="1">
      <c r="A29" s="205" t="s">
        <v>255</v>
      </c>
      <c r="B29" s="206"/>
      <c r="C29" s="74"/>
      <c r="D29" s="75"/>
      <c r="E29" s="76">
        <f>E30+E44+E50+E52+E77</f>
        <v>102267700</v>
      </c>
      <c r="F29" s="76">
        <f>F30+F77+F52+F50+F44</f>
        <v>20762304.570000004</v>
      </c>
      <c r="G29" s="115">
        <f>E29-F29</f>
        <v>81505395.42999999</v>
      </c>
    </row>
    <row r="30" spans="1:7" s="9" customFormat="1" ht="16.5" customHeight="1">
      <c r="A30" s="188" t="s">
        <v>329</v>
      </c>
      <c r="B30" s="189"/>
      <c r="C30" s="69"/>
      <c r="D30" s="70" t="s">
        <v>330</v>
      </c>
      <c r="E30" s="72">
        <f>E31</f>
        <v>56395800</v>
      </c>
      <c r="F30" s="72">
        <f>F31</f>
        <v>11720338.88</v>
      </c>
      <c r="G30" s="73">
        <f>E30-F30</f>
        <v>44675461.12</v>
      </c>
    </row>
    <row r="31" spans="1:7" s="8" customFormat="1" ht="19.5" customHeight="1">
      <c r="A31" s="224" t="s">
        <v>331</v>
      </c>
      <c r="B31" s="225"/>
      <c r="C31" s="69"/>
      <c r="D31" s="70" t="s">
        <v>332</v>
      </c>
      <c r="E31" s="72">
        <v>56395800</v>
      </c>
      <c r="F31" s="72">
        <f>F32+F36+F40</f>
        <v>11720338.88</v>
      </c>
      <c r="G31" s="73">
        <f>E31-F31</f>
        <v>44675461.12</v>
      </c>
    </row>
    <row r="32" spans="1:7" s="8" customFormat="1" ht="75" customHeight="1">
      <c r="A32" s="180" t="s">
        <v>333</v>
      </c>
      <c r="B32" s="181"/>
      <c r="C32" s="81"/>
      <c r="D32" s="79" t="s">
        <v>334</v>
      </c>
      <c r="E32" s="72"/>
      <c r="F32" s="72">
        <v>11720476.4</v>
      </c>
      <c r="G32" s="73"/>
    </row>
    <row r="33" spans="1:7" s="8" customFormat="1" ht="12.75" hidden="1">
      <c r="A33" s="195" t="s">
        <v>335</v>
      </c>
      <c r="B33" s="196"/>
      <c r="C33" s="82"/>
      <c r="D33" s="83" t="s">
        <v>336</v>
      </c>
      <c r="E33" s="72"/>
      <c r="F33" s="72"/>
      <c r="G33" s="73"/>
    </row>
    <row r="34" spans="1:7" s="8" customFormat="1" ht="12.75" hidden="1">
      <c r="A34" s="180" t="s">
        <v>337</v>
      </c>
      <c r="B34" s="181"/>
      <c r="C34" s="81"/>
      <c r="D34" s="79" t="s">
        <v>338</v>
      </c>
      <c r="E34" s="72"/>
      <c r="F34" s="72"/>
      <c r="G34" s="73"/>
    </row>
    <row r="35" spans="1:7" s="8" customFormat="1" ht="12.75" hidden="1">
      <c r="A35" s="180" t="s">
        <v>339</v>
      </c>
      <c r="B35" s="181"/>
      <c r="C35" s="81"/>
      <c r="D35" s="79" t="s">
        <v>340</v>
      </c>
      <c r="E35" s="72"/>
      <c r="F35" s="72"/>
      <c r="G35" s="73"/>
    </row>
    <row r="36" spans="1:7" s="9" customFormat="1" ht="106.5" customHeight="1">
      <c r="A36" s="190" t="s">
        <v>341</v>
      </c>
      <c r="B36" s="191"/>
      <c r="C36" s="81"/>
      <c r="D36" s="79" t="s">
        <v>342</v>
      </c>
      <c r="E36" s="72"/>
      <c r="F36" s="72">
        <v>6381.41</v>
      </c>
      <c r="G36" s="73"/>
    </row>
    <row r="37" spans="1:7" s="8" customFormat="1" ht="12.75" hidden="1">
      <c r="A37" s="203" t="s">
        <v>343</v>
      </c>
      <c r="B37" s="204"/>
      <c r="C37" s="82"/>
      <c r="D37" s="83" t="s">
        <v>344</v>
      </c>
      <c r="E37" s="72"/>
      <c r="F37" s="72"/>
      <c r="G37" s="73"/>
    </row>
    <row r="38" spans="1:7" s="8" customFormat="1" ht="12.75" hidden="1">
      <c r="A38" s="190" t="s">
        <v>345</v>
      </c>
      <c r="B38" s="191"/>
      <c r="C38" s="81"/>
      <c r="D38" s="79" t="s">
        <v>346</v>
      </c>
      <c r="E38" s="72"/>
      <c r="F38" s="72"/>
      <c r="G38" s="73"/>
    </row>
    <row r="39" spans="1:7" s="9" customFormat="1" ht="84" customHeight="1" hidden="1">
      <c r="A39" s="190" t="s">
        <v>347</v>
      </c>
      <c r="B39" s="191"/>
      <c r="C39" s="81"/>
      <c r="D39" s="79" t="s">
        <v>348</v>
      </c>
      <c r="E39" s="72"/>
      <c r="F39" s="72"/>
      <c r="G39" s="73"/>
    </row>
    <row r="40" spans="1:7" s="8" customFormat="1" ht="47.25" customHeight="1">
      <c r="A40" s="192" t="s">
        <v>349</v>
      </c>
      <c r="B40" s="193"/>
      <c r="C40" s="78"/>
      <c r="D40" s="79" t="s">
        <v>350</v>
      </c>
      <c r="E40" s="72"/>
      <c r="F40" s="72">
        <v>-6518.93</v>
      </c>
      <c r="G40" s="73"/>
    </row>
    <row r="41" spans="1:7" s="9" customFormat="1" ht="12.75" hidden="1">
      <c r="A41" s="192" t="s">
        <v>351</v>
      </c>
      <c r="B41" s="193"/>
      <c r="C41" s="78"/>
      <c r="D41" s="79" t="s">
        <v>352</v>
      </c>
      <c r="E41" s="72"/>
      <c r="F41" s="72"/>
      <c r="G41" s="73"/>
    </row>
    <row r="42" spans="1:7" s="8" customFormat="1" ht="12.75" hidden="1">
      <c r="A42" s="192" t="s">
        <v>353</v>
      </c>
      <c r="B42" s="193"/>
      <c r="C42" s="78"/>
      <c r="D42" s="79" t="s">
        <v>354</v>
      </c>
      <c r="E42" s="72"/>
      <c r="F42" s="72"/>
      <c r="G42" s="73"/>
    </row>
    <row r="43" spans="1:7" s="8" customFormat="1" ht="35.25" customHeight="1" hidden="1">
      <c r="A43" s="192" t="s">
        <v>355</v>
      </c>
      <c r="B43" s="193"/>
      <c r="C43" s="78"/>
      <c r="D43" s="79" t="s">
        <v>356</v>
      </c>
      <c r="E43" s="72"/>
      <c r="F43" s="72"/>
      <c r="G43" s="73"/>
    </row>
    <row r="44" spans="1:7" s="9" customFormat="1" ht="39" customHeight="1">
      <c r="A44" s="182" t="s">
        <v>163</v>
      </c>
      <c r="B44" s="183"/>
      <c r="C44" s="84"/>
      <c r="D44" s="83" t="s">
        <v>357</v>
      </c>
      <c r="E44" s="72">
        <f>E45</f>
        <v>6554700</v>
      </c>
      <c r="F44" s="72">
        <f>F45</f>
        <v>1312154.6199999999</v>
      </c>
      <c r="G44" s="73">
        <f>E44-F44</f>
        <v>5242545.38</v>
      </c>
    </row>
    <row r="45" spans="1:7" s="8" customFormat="1" ht="36.75" customHeight="1">
      <c r="A45" s="182" t="s">
        <v>164</v>
      </c>
      <c r="B45" s="183"/>
      <c r="C45" s="84"/>
      <c r="D45" s="83" t="s">
        <v>358</v>
      </c>
      <c r="E45" s="72">
        <v>6554700</v>
      </c>
      <c r="F45" s="72">
        <f>SUM(F46:F49)</f>
        <v>1312154.6199999999</v>
      </c>
      <c r="G45" s="73">
        <f>E45-F45</f>
        <v>5242545.38</v>
      </c>
    </row>
    <row r="46" spans="1:7" s="8" customFormat="1" ht="71.25" customHeight="1">
      <c r="A46" s="182" t="s">
        <v>359</v>
      </c>
      <c r="B46" s="183"/>
      <c r="C46" s="84"/>
      <c r="D46" s="83" t="s">
        <v>360</v>
      </c>
      <c r="E46" s="72"/>
      <c r="F46" s="72">
        <v>595482.45</v>
      </c>
      <c r="G46" s="116"/>
    </row>
    <row r="47" spans="1:7" s="8" customFormat="1" ht="84" customHeight="1">
      <c r="A47" s="203" t="s">
        <v>116</v>
      </c>
      <c r="B47" s="204"/>
      <c r="C47" s="84"/>
      <c r="D47" s="83" t="s">
        <v>117</v>
      </c>
      <c r="E47" s="72"/>
      <c r="F47" s="72">
        <v>3881.94</v>
      </c>
      <c r="G47" s="116"/>
    </row>
    <row r="48" spans="1:7" s="8" customFormat="1" ht="73.5" customHeight="1">
      <c r="A48" s="182" t="s">
        <v>118</v>
      </c>
      <c r="B48" s="183"/>
      <c r="C48" s="84"/>
      <c r="D48" s="83" t="s">
        <v>119</v>
      </c>
      <c r="E48" s="72"/>
      <c r="F48" s="72">
        <v>835791.3</v>
      </c>
      <c r="G48" s="116"/>
    </row>
    <row r="49" spans="1:7" s="8" customFormat="1" ht="72" customHeight="1">
      <c r="A49" s="182" t="s">
        <v>120</v>
      </c>
      <c r="B49" s="183"/>
      <c r="C49" s="84"/>
      <c r="D49" s="83" t="s">
        <v>121</v>
      </c>
      <c r="E49" s="72"/>
      <c r="F49" s="72">
        <v>-123001.07</v>
      </c>
      <c r="G49" s="116"/>
    </row>
    <row r="50" spans="1:7" s="8" customFormat="1" ht="16.5" customHeight="1">
      <c r="A50" s="192" t="s">
        <v>247</v>
      </c>
      <c r="B50" s="193"/>
      <c r="C50" s="78"/>
      <c r="D50" s="79" t="s">
        <v>82</v>
      </c>
      <c r="E50" s="72">
        <f>E51</f>
        <v>368300</v>
      </c>
      <c r="F50" s="72">
        <f>F51</f>
        <v>14305.5</v>
      </c>
      <c r="G50" s="73">
        <f>E50-F50</f>
        <v>353994.5</v>
      </c>
    </row>
    <row r="51" spans="1:7" s="9" customFormat="1" ht="18" customHeight="1">
      <c r="A51" s="192" t="s">
        <v>249</v>
      </c>
      <c r="B51" s="193"/>
      <c r="C51" s="78"/>
      <c r="D51" s="79" t="s">
        <v>57</v>
      </c>
      <c r="E51" s="72">
        <v>368300</v>
      </c>
      <c r="F51" s="72">
        <v>14305.5</v>
      </c>
      <c r="G51" s="73">
        <f>E51-F51</f>
        <v>353994.5</v>
      </c>
    </row>
    <row r="52" spans="1:7" s="8" customFormat="1" ht="18" customHeight="1">
      <c r="A52" s="192" t="s">
        <v>248</v>
      </c>
      <c r="B52" s="193"/>
      <c r="C52" s="78"/>
      <c r="D52" s="79" t="s">
        <v>122</v>
      </c>
      <c r="E52" s="72">
        <f>E53+E58+E68</f>
        <v>38917400</v>
      </c>
      <c r="F52" s="72">
        <f>F53+F58+F68</f>
        <v>7702270.57</v>
      </c>
      <c r="G52" s="73">
        <f>E52-F52</f>
        <v>31215129.43</v>
      </c>
    </row>
    <row r="53" spans="1:7" s="9" customFormat="1" ht="15" customHeight="1">
      <c r="A53" s="192" t="s">
        <v>109</v>
      </c>
      <c r="B53" s="193"/>
      <c r="C53" s="78"/>
      <c r="D53" s="79" t="s">
        <v>123</v>
      </c>
      <c r="E53" s="72">
        <v>2319000</v>
      </c>
      <c r="F53" s="72">
        <f>F54</f>
        <v>137669.12</v>
      </c>
      <c r="G53" s="73">
        <f>E53-F53</f>
        <v>2181330.88</v>
      </c>
    </row>
    <row r="54" spans="1:7" s="8" customFormat="1" ht="39" customHeight="1">
      <c r="A54" s="192" t="s">
        <v>113</v>
      </c>
      <c r="B54" s="193"/>
      <c r="C54" s="78"/>
      <c r="D54" s="79" t="s">
        <v>95</v>
      </c>
      <c r="E54" s="117"/>
      <c r="F54" s="72">
        <f>F55+F56+F67</f>
        <v>137669.12</v>
      </c>
      <c r="G54" s="73"/>
    </row>
    <row r="55" spans="1:7" s="8" customFormat="1" ht="74.25" customHeight="1">
      <c r="A55" s="182" t="s">
        <v>132</v>
      </c>
      <c r="B55" s="183"/>
      <c r="C55" s="84"/>
      <c r="D55" s="83" t="s">
        <v>133</v>
      </c>
      <c r="E55" s="72"/>
      <c r="F55" s="72">
        <v>132095.65</v>
      </c>
      <c r="G55" s="73"/>
    </row>
    <row r="56" spans="1:7" s="9" customFormat="1" ht="48" customHeight="1">
      <c r="A56" s="184" t="s">
        <v>178</v>
      </c>
      <c r="B56" s="185"/>
      <c r="C56" s="84"/>
      <c r="D56" s="83" t="s">
        <v>376</v>
      </c>
      <c r="E56" s="72"/>
      <c r="F56" s="72">
        <v>5573.47</v>
      </c>
      <c r="G56" s="73"/>
    </row>
    <row r="57" spans="1:7" s="8" customFormat="1" ht="6" customHeight="1" hidden="1">
      <c r="A57" s="192" t="s">
        <v>124</v>
      </c>
      <c r="B57" s="193"/>
      <c r="C57" s="78"/>
      <c r="D57" s="79" t="s">
        <v>125</v>
      </c>
      <c r="E57" s="72"/>
      <c r="F57" s="72"/>
      <c r="G57" s="73"/>
    </row>
    <row r="58" spans="1:7" s="8" customFormat="1" ht="0" customHeight="1" hidden="1">
      <c r="A58" s="192" t="s">
        <v>240</v>
      </c>
      <c r="B58" s="193"/>
      <c r="C58" s="78"/>
      <c r="D58" s="79" t="s">
        <v>126</v>
      </c>
      <c r="E58" s="72"/>
      <c r="F58" s="72"/>
      <c r="G58" s="73"/>
    </row>
    <row r="59" spans="1:7" s="8" customFormat="1" ht="12.75" hidden="1">
      <c r="A59" s="192" t="s">
        <v>244</v>
      </c>
      <c r="B59" s="193"/>
      <c r="C59" s="78"/>
      <c r="D59" s="79" t="s">
        <v>127</v>
      </c>
      <c r="E59" s="72"/>
      <c r="F59" s="72"/>
      <c r="G59" s="73"/>
    </row>
    <row r="60" spans="1:7" s="9" customFormat="1" ht="12.75" hidden="1">
      <c r="A60" s="182" t="s">
        <v>128</v>
      </c>
      <c r="B60" s="183"/>
      <c r="C60" s="84"/>
      <c r="D60" s="83" t="s">
        <v>129</v>
      </c>
      <c r="E60" s="72"/>
      <c r="F60" s="72"/>
      <c r="G60" s="73"/>
    </row>
    <row r="61" spans="1:7" s="8" customFormat="1" ht="12.75" hidden="1">
      <c r="A61" s="182" t="s">
        <v>270</v>
      </c>
      <c r="B61" s="183"/>
      <c r="C61" s="84"/>
      <c r="D61" s="83" t="s">
        <v>271</v>
      </c>
      <c r="E61" s="72"/>
      <c r="F61" s="72"/>
      <c r="G61" s="73"/>
    </row>
    <row r="62" spans="1:7" s="14" customFormat="1" ht="12.75" hidden="1">
      <c r="A62" s="182" t="s">
        <v>272</v>
      </c>
      <c r="B62" s="183"/>
      <c r="C62" s="84"/>
      <c r="D62" s="83" t="s">
        <v>273</v>
      </c>
      <c r="E62" s="72"/>
      <c r="F62" s="72"/>
      <c r="G62" s="73"/>
    </row>
    <row r="63" spans="1:7" s="8" customFormat="1" ht="12.75" hidden="1">
      <c r="A63" s="182" t="s">
        <v>245</v>
      </c>
      <c r="B63" s="183"/>
      <c r="C63" s="84"/>
      <c r="D63" s="83" t="s">
        <v>274</v>
      </c>
      <c r="E63" s="72"/>
      <c r="F63" s="72"/>
      <c r="G63" s="73"/>
    </row>
    <row r="64" spans="1:7" s="9" customFormat="1" ht="12.75" hidden="1">
      <c r="A64" s="182" t="s">
        <v>275</v>
      </c>
      <c r="B64" s="183"/>
      <c r="C64" s="84"/>
      <c r="D64" s="83" t="s">
        <v>276</v>
      </c>
      <c r="E64" s="72"/>
      <c r="F64" s="72"/>
      <c r="G64" s="73"/>
    </row>
    <row r="65" spans="1:7" s="8" customFormat="1" ht="39.75" customHeight="1" hidden="1">
      <c r="A65" s="182" t="s">
        <v>277</v>
      </c>
      <c r="B65" s="183"/>
      <c r="C65" s="84"/>
      <c r="D65" s="83" t="s">
        <v>278</v>
      </c>
      <c r="E65" s="72"/>
      <c r="F65" s="72"/>
      <c r="G65" s="73"/>
    </row>
    <row r="66" spans="1:7" s="8" customFormat="1" ht="50.25" customHeight="1" hidden="1">
      <c r="A66" s="184" t="s">
        <v>138</v>
      </c>
      <c r="B66" s="194"/>
      <c r="C66" s="84"/>
      <c r="D66" s="83" t="s">
        <v>137</v>
      </c>
      <c r="E66" s="72"/>
      <c r="F66" s="72"/>
      <c r="G66" s="73"/>
    </row>
    <row r="67" spans="1:7" s="8" customFormat="1" ht="50.25" customHeight="1" hidden="1">
      <c r="A67" s="184" t="s">
        <v>178</v>
      </c>
      <c r="B67" s="194"/>
      <c r="C67" s="84"/>
      <c r="D67" s="83" t="s">
        <v>412</v>
      </c>
      <c r="E67" s="72"/>
      <c r="F67" s="72"/>
      <c r="G67" s="73"/>
    </row>
    <row r="68" spans="1:7" s="9" customFormat="1" ht="19.5" customHeight="1">
      <c r="A68" s="192" t="s">
        <v>241</v>
      </c>
      <c r="B68" s="193"/>
      <c r="C68" s="78"/>
      <c r="D68" s="79" t="s">
        <v>279</v>
      </c>
      <c r="E68" s="72">
        <v>36598400</v>
      </c>
      <c r="F68" s="72">
        <f>F69+F73</f>
        <v>7564601.45</v>
      </c>
      <c r="G68" s="73">
        <f>E68-F68</f>
        <v>29033798.55</v>
      </c>
    </row>
    <row r="69" spans="1:7" s="8" customFormat="1" ht="39" customHeight="1">
      <c r="A69" s="192" t="s">
        <v>90</v>
      </c>
      <c r="B69" s="193"/>
      <c r="C69" s="78"/>
      <c r="D69" s="79" t="s">
        <v>91</v>
      </c>
      <c r="E69" s="72"/>
      <c r="F69" s="72">
        <v>6628108.03</v>
      </c>
      <c r="G69" s="73"/>
    </row>
    <row r="70" spans="1:7" s="9" customFormat="1" ht="12.75" hidden="1">
      <c r="A70" s="203" t="s">
        <v>280</v>
      </c>
      <c r="B70" s="204"/>
      <c r="C70" s="84"/>
      <c r="D70" s="83" t="s">
        <v>281</v>
      </c>
      <c r="E70" s="72"/>
      <c r="F70" s="72"/>
      <c r="G70" s="73"/>
    </row>
    <row r="71" spans="1:7" s="8" customFormat="1" ht="12.75" hidden="1">
      <c r="A71" s="203" t="s">
        <v>282</v>
      </c>
      <c r="B71" s="204"/>
      <c r="C71" s="84"/>
      <c r="D71" s="83" t="s">
        <v>283</v>
      </c>
      <c r="E71" s="72"/>
      <c r="F71" s="72"/>
      <c r="G71" s="73"/>
    </row>
    <row r="72" spans="1:7" s="9" customFormat="1" ht="12.75" hidden="1">
      <c r="A72" s="192" t="s">
        <v>284</v>
      </c>
      <c r="B72" s="193"/>
      <c r="C72" s="78"/>
      <c r="D72" s="79" t="s">
        <v>285</v>
      </c>
      <c r="E72" s="72"/>
      <c r="F72" s="72"/>
      <c r="G72" s="73"/>
    </row>
    <row r="73" spans="1:7" s="8" customFormat="1" ht="42" customHeight="1">
      <c r="A73" s="192" t="s">
        <v>92</v>
      </c>
      <c r="B73" s="193"/>
      <c r="C73" s="78"/>
      <c r="D73" s="79" t="s">
        <v>93</v>
      </c>
      <c r="E73" s="72"/>
      <c r="F73" s="72">
        <v>936493.42</v>
      </c>
      <c r="G73" s="73"/>
    </row>
    <row r="74" spans="1:7" s="8" customFormat="1" ht="12.75" hidden="1">
      <c r="A74" s="203" t="s">
        <v>286</v>
      </c>
      <c r="B74" s="204"/>
      <c r="C74" s="84"/>
      <c r="D74" s="83" t="s">
        <v>287</v>
      </c>
      <c r="E74" s="72"/>
      <c r="F74" s="72"/>
      <c r="G74" s="73"/>
    </row>
    <row r="75" spans="1:7" s="11" customFormat="1" ht="12.75" hidden="1">
      <c r="A75" s="192" t="s">
        <v>288</v>
      </c>
      <c r="B75" s="193"/>
      <c r="C75" s="78"/>
      <c r="D75" s="79" t="s">
        <v>289</v>
      </c>
      <c r="E75" s="72"/>
      <c r="F75" s="72"/>
      <c r="G75" s="73"/>
    </row>
    <row r="76" spans="1:7" s="11" customFormat="1" ht="12.75" hidden="1">
      <c r="A76" s="192" t="s">
        <v>290</v>
      </c>
      <c r="B76" s="193"/>
      <c r="C76" s="78"/>
      <c r="D76" s="79" t="s">
        <v>291</v>
      </c>
      <c r="E76" s="72"/>
      <c r="F76" s="72"/>
      <c r="G76" s="73"/>
    </row>
    <row r="77" spans="1:7" s="12" customFormat="1" ht="16.5" customHeight="1">
      <c r="A77" s="192" t="s">
        <v>252</v>
      </c>
      <c r="B77" s="193"/>
      <c r="C77" s="78"/>
      <c r="D77" s="79" t="s">
        <v>292</v>
      </c>
      <c r="E77" s="72">
        <v>31500</v>
      </c>
      <c r="F77" s="72">
        <f>F78</f>
        <v>13235</v>
      </c>
      <c r="G77" s="73">
        <f>E77-F77</f>
        <v>18265</v>
      </c>
    </row>
    <row r="78" spans="1:7" s="13" customFormat="1" ht="49.5" customHeight="1">
      <c r="A78" s="192" t="s">
        <v>239</v>
      </c>
      <c r="B78" s="193"/>
      <c r="C78" s="78"/>
      <c r="D78" s="79" t="s">
        <v>293</v>
      </c>
      <c r="E78" s="72">
        <v>31500</v>
      </c>
      <c r="F78" s="72">
        <f>F79</f>
        <v>13235</v>
      </c>
      <c r="G78" s="73">
        <f>E78-F78</f>
        <v>18265</v>
      </c>
    </row>
    <row r="79" spans="1:7" s="9" customFormat="1" ht="73.5" customHeight="1">
      <c r="A79" s="192" t="s">
        <v>294</v>
      </c>
      <c r="B79" s="193"/>
      <c r="C79" s="78"/>
      <c r="D79" s="79" t="s">
        <v>295</v>
      </c>
      <c r="E79" s="72"/>
      <c r="F79" s="72">
        <v>13235</v>
      </c>
      <c r="G79" s="73"/>
    </row>
    <row r="80" spans="1:7" s="9" customFormat="1" ht="12.75" hidden="1">
      <c r="A80" s="182" t="s">
        <v>296</v>
      </c>
      <c r="B80" s="183"/>
      <c r="C80" s="84"/>
      <c r="D80" s="83" t="s">
        <v>297</v>
      </c>
      <c r="E80" s="72"/>
      <c r="F80" s="72"/>
      <c r="G80" s="73"/>
    </row>
    <row r="81" spans="1:7" s="10" customFormat="1" ht="16.5" customHeight="1">
      <c r="A81" s="231" t="s">
        <v>256</v>
      </c>
      <c r="B81" s="232"/>
      <c r="C81" s="85"/>
      <c r="D81" s="86"/>
      <c r="E81" s="76">
        <f>SUM(E82+E95+E101+E115)</f>
        <v>13289000</v>
      </c>
      <c r="F81" s="76">
        <f>SUM(F82+F95+F101+F115+F91)</f>
        <v>3308835.42</v>
      </c>
      <c r="G81" s="169">
        <f aca="true" t="shared" si="0" ref="G81:G88">E81-F81</f>
        <v>9980164.58</v>
      </c>
    </row>
    <row r="82" spans="1:7" s="9" customFormat="1" ht="49.5" customHeight="1">
      <c r="A82" s="229" t="s">
        <v>298</v>
      </c>
      <c r="B82" s="230"/>
      <c r="C82" s="99"/>
      <c r="D82" s="100" t="s">
        <v>377</v>
      </c>
      <c r="E82" s="76">
        <f>SUM(E83+E88)</f>
        <v>7623000</v>
      </c>
      <c r="F82" s="76">
        <f>SUM(F83+F88)</f>
        <v>1906139.15</v>
      </c>
      <c r="G82" s="169">
        <f t="shared" si="0"/>
        <v>5716860.85</v>
      </c>
    </row>
    <row r="83" spans="1:7" s="8" customFormat="1" ht="84.75" customHeight="1">
      <c r="A83" s="233" t="s">
        <v>299</v>
      </c>
      <c r="B83" s="234"/>
      <c r="C83" s="102"/>
      <c r="D83" s="103" t="s">
        <v>300</v>
      </c>
      <c r="E83" s="72">
        <v>7273100</v>
      </c>
      <c r="F83" s="72">
        <f>F84+F85</f>
        <v>1811703.3399999999</v>
      </c>
      <c r="G83" s="73">
        <f t="shared" si="0"/>
        <v>5461396.66</v>
      </c>
    </row>
    <row r="84" spans="1:7" s="10" customFormat="1" ht="75" customHeight="1">
      <c r="A84" s="186" t="s">
        <v>179</v>
      </c>
      <c r="B84" s="187"/>
      <c r="C84" s="84"/>
      <c r="D84" s="83" t="s">
        <v>83</v>
      </c>
      <c r="E84" s="170"/>
      <c r="F84" s="72">
        <v>1718000.41</v>
      </c>
      <c r="G84" s="172"/>
    </row>
    <row r="85" spans="1:7" s="40" customFormat="1" ht="39" customHeight="1">
      <c r="A85" s="186" t="s">
        <v>84</v>
      </c>
      <c r="B85" s="187"/>
      <c r="C85" s="87"/>
      <c r="D85" s="88" t="s">
        <v>85</v>
      </c>
      <c r="E85" s="171"/>
      <c r="F85" s="117">
        <v>93702.93</v>
      </c>
      <c r="G85" s="172"/>
    </row>
    <row r="86" spans="1:7" s="40" customFormat="1" ht="82.5" customHeight="1" hidden="1">
      <c r="A86" s="186" t="s">
        <v>94</v>
      </c>
      <c r="B86" s="187"/>
      <c r="C86" s="87"/>
      <c r="D86" s="88" t="s">
        <v>301</v>
      </c>
      <c r="E86" s="117"/>
      <c r="F86" s="117">
        <f>F87</f>
        <v>0</v>
      </c>
      <c r="G86" s="115">
        <f t="shared" si="0"/>
        <v>0</v>
      </c>
    </row>
    <row r="87" spans="1:7" s="40" customFormat="1" ht="83.25" customHeight="1" hidden="1">
      <c r="A87" s="186" t="s">
        <v>147</v>
      </c>
      <c r="B87" s="187"/>
      <c r="C87" s="87"/>
      <c r="D87" s="88" t="s">
        <v>54</v>
      </c>
      <c r="E87" s="117"/>
      <c r="F87" s="117"/>
      <c r="G87" s="115">
        <f t="shared" si="0"/>
        <v>0</v>
      </c>
    </row>
    <row r="88" spans="1:7" s="40" customFormat="1" ht="74.25" customHeight="1">
      <c r="A88" s="237" t="s">
        <v>375</v>
      </c>
      <c r="B88" s="238"/>
      <c r="C88" s="104"/>
      <c r="D88" s="105" t="s">
        <v>39</v>
      </c>
      <c r="E88" s="117">
        <v>349900</v>
      </c>
      <c r="F88" s="117">
        <f>SUM(F89)</f>
        <v>94435.81</v>
      </c>
      <c r="G88" s="127">
        <f t="shared" si="0"/>
        <v>255464.19</v>
      </c>
    </row>
    <row r="89" spans="1:7" s="40" customFormat="1" ht="71.25" customHeight="1">
      <c r="A89" s="186" t="s">
        <v>374</v>
      </c>
      <c r="B89" s="187"/>
      <c r="C89" s="87"/>
      <c r="D89" s="88" t="s">
        <v>301</v>
      </c>
      <c r="E89" s="117"/>
      <c r="F89" s="117">
        <f>SUM(F90)</f>
        <v>94435.81</v>
      </c>
      <c r="G89" s="73"/>
    </row>
    <row r="90" spans="1:7" s="40" customFormat="1" ht="73.5" customHeight="1">
      <c r="A90" s="186" t="s">
        <v>38</v>
      </c>
      <c r="B90" s="187"/>
      <c r="C90" s="87"/>
      <c r="D90" s="88" t="s">
        <v>54</v>
      </c>
      <c r="E90" s="117"/>
      <c r="F90" s="117">
        <v>94435.81</v>
      </c>
      <c r="G90" s="127"/>
    </row>
    <row r="91" spans="1:7" s="40" customFormat="1" ht="43.5" customHeight="1" hidden="1">
      <c r="A91" s="240" t="s">
        <v>384</v>
      </c>
      <c r="B91" s="241"/>
      <c r="C91" s="107"/>
      <c r="D91" s="108" t="s">
        <v>386</v>
      </c>
      <c r="E91" s="118"/>
      <c r="F91" s="118">
        <f>F92</f>
        <v>0</v>
      </c>
      <c r="G91" s="115"/>
    </row>
    <row r="92" spans="1:7" s="40" customFormat="1" ht="46.5" customHeight="1" hidden="1">
      <c r="A92" s="239" t="s">
        <v>385</v>
      </c>
      <c r="B92" s="177"/>
      <c r="C92" s="87"/>
      <c r="D92" s="88" t="s">
        <v>387</v>
      </c>
      <c r="E92" s="117"/>
      <c r="F92" s="117">
        <f>F93</f>
        <v>0</v>
      </c>
      <c r="G92" s="73"/>
    </row>
    <row r="93" spans="1:7" s="40" customFormat="1" ht="39" customHeight="1" hidden="1">
      <c r="A93" s="239" t="s">
        <v>388</v>
      </c>
      <c r="B93" s="177"/>
      <c r="C93" s="87"/>
      <c r="D93" s="88" t="s">
        <v>391</v>
      </c>
      <c r="E93" s="117"/>
      <c r="F93" s="117">
        <f>F94</f>
        <v>0</v>
      </c>
      <c r="G93" s="73"/>
    </row>
    <row r="94" spans="1:7" s="40" customFormat="1" ht="58.5" customHeight="1" hidden="1">
      <c r="A94" s="239" t="s">
        <v>389</v>
      </c>
      <c r="B94" s="177"/>
      <c r="C94" s="87"/>
      <c r="D94" s="88" t="s">
        <v>390</v>
      </c>
      <c r="E94" s="117"/>
      <c r="F94" s="117">
        <v>0</v>
      </c>
      <c r="G94" s="73"/>
    </row>
    <row r="95" spans="1:7" s="10" customFormat="1" ht="28.5" customHeight="1">
      <c r="A95" s="235" t="s">
        <v>209</v>
      </c>
      <c r="B95" s="236"/>
      <c r="C95" s="89"/>
      <c r="D95" s="90" t="s">
        <v>302</v>
      </c>
      <c r="E95" s="76">
        <f>E96+E98</f>
        <v>4666000</v>
      </c>
      <c r="F95" s="76">
        <f>F96+F98</f>
        <v>1333137.59</v>
      </c>
      <c r="G95" s="169">
        <f>E95-F95</f>
        <v>3332862.41</v>
      </c>
    </row>
    <row r="96" spans="1:7" s="10" customFormat="1" ht="75" customHeight="1">
      <c r="A96" s="186" t="s">
        <v>53</v>
      </c>
      <c r="B96" s="187"/>
      <c r="C96" s="84"/>
      <c r="D96" s="83" t="s">
        <v>52</v>
      </c>
      <c r="E96" s="72">
        <v>166000</v>
      </c>
      <c r="F96" s="72">
        <f>F97</f>
        <v>1007865.18</v>
      </c>
      <c r="G96" s="127"/>
    </row>
    <row r="97" spans="1:7" s="10" customFormat="1" ht="51" customHeight="1">
      <c r="A97" s="186" t="s">
        <v>86</v>
      </c>
      <c r="B97" s="187"/>
      <c r="C97" s="84"/>
      <c r="D97" s="83" t="s">
        <v>378</v>
      </c>
      <c r="E97" s="72"/>
      <c r="F97" s="72">
        <v>1007865.18</v>
      </c>
      <c r="G97" s="73"/>
    </row>
    <row r="98" spans="1:7" s="8" customFormat="1" ht="39.75" customHeight="1">
      <c r="A98" s="245" t="s">
        <v>303</v>
      </c>
      <c r="B98" s="246"/>
      <c r="C98" s="106"/>
      <c r="D98" s="41" t="s">
        <v>304</v>
      </c>
      <c r="E98" s="72">
        <v>4500000</v>
      </c>
      <c r="F98" s="72">
        <f>F99</f>
        <v>325272.41</v>
      </c>
      <c r="G98" s="73">
        <f>E98-F98</f>
        <v>4174727.59</v>
      </c>
    </row>
    <row r="99" spans="1:7" s="8" customFormat="1" ht="39" customHeight="1">
      <c r="A99" s="182" t="s">
        <v>305</v>
      </c>
      <c r="B99" s="183"/>
      <c r="C99" s="84"/>
      <c r="D99" s="83" t="s">
        <v>306</v>
      </c>
      <c r="E99" s="72"/>
      <c r="F99" s="72">
        <f>F100</f>
        <v>325272.41</v>
      </c>
      <c r="G99" s="73"/>
    </row>
    <row r="100" spans="1:7" s="8" customFormat="1" ht="50.25" customHeight="1">
      <c r="A100" s="182" t="s">
        <v>88</v>
      </c>
      <c r="B100" s="183"/>
      <c r="C100" s="84"/>
      <c r="D100" s="83" t="s">
        <v>87</v>
      </c>
      <c r="E100" s="72"/>
      <c r="F100" s="72">
        <v>325272.41</v>
      </c>
      <c r="G100" s="73"/>
    </row>
    <row r="101" spans="1:7" s="8" customFormat="1" ht="27" customHeight="1">
      <c r="A101" s="235" t="s">
        <v>223</v>
      </c>
      <c r="B101" s="236"/>
      <c r="C101" s="89"/>
      <c r="D101" s="90" t="s">
        <v>224</v>
      </c>
      <c r="E101" s="76"/>
      <c r="F101" s="76">
        <f>SUM(F102+F109+F113+F111+F106+F104)</f>
        <v>14524.36</v>
      </c>
      <c r="G101" s="169"/>
    </row>
    <row r="102" spans="1:7" s="8" customFormat="1" ht="61.5" customHeight="1" hidden="1">
      <c r="A102" s="197" t="s">
        <v>379</v>
      </c>
      <c r="B102" s="242"/>
      <c r="C102" s="78"/>
      <c r="D102" s="79" t="s">
        <v>380</v>
      </c>
      <c r="E102" s="72"/>
      <c r="F102" s="72">
        <f>SUM(F103)</f>
        <v>0</v>
      </c>
      <c r="G102" s="73">
        <f>E102-F102</f>
        <v>0</v>
      </c>
    </row>
    <row r="103" spans="1:7" s="8" customFormat="1" ht="61.5" customHeight="1" hidden="1">
      <c r="A103" s="197" t="s">
        <v>368</v>
      </c>
      <c r="B103" s="242"/>
      <c r="C103" s="78"/>
      <c r="D103" s="79" t="s">
        <v>369</v>
      </c>
      <c r="E103" s="72"/>
      <c r="F103" s="72">
        <v>0</v>
      </c>
      <c r="G103" s="73">
        <f>E103-F103</f>
        <v>0</v>
      </c>
    </row>
    <row r="104" spans="1:7" s="8" customFormat="1" ht="61.5" customHeight="1">
      <c r="A104" s="197" t="s">
        <v>469</v>
      </c>
      <c r="B104" s="177"/>
      <c r="C104" s="78"/>
      <c r="D104" s="79" t="s">
        <v>871</v>
      </c>
      <c r="E104" s="72"/>
      <c r="F104" s="72">
        <f>F105</f>
        <v>4000</v>
      </c>
      <c r="G104" s="73"/>
    </row>
    <row r="105" spans="1:7" s="8" customFormat="1" ht="61.5" customHeight="1">
      <c r="A105" s="197" t="s">
        <v>468</v>
      </c>
      <c r="B105" s="177"/>
      <c r="C105" s="78"/>
      <c r="D105" s="79" t="s">
        <v>869</v>
      </c>
      <c r="E105" s="72"/>
      <c r="F105" s="72">
        <v>4000</v>
      </c>
      <c r="G105" s="73"/>
    </row>
    <row r="106" spans="1:7" s="8" customFormat="1" ht="105" customHeight="1">
      <c r="A106" s="200" t="s">
        <v>461</v>
      </c>
      <c r="B106" s="244"/>
      <c r="C106" s="78"/>
      <c r="D106" s="79" t="s">
        <v>464</v>
      </c>
      <c r="E106" s="72"/>
      <c r="F106" s="72">
        <f>F107</f>
        <v>10524.36</v>
      </c>
      <c r="G106" s="73"/>
    </row>
    <row r="107" spans="1:7" s="8" customFormat="1" ht="90.75" customHeight="1">
      <c r="A107" s="200" t="s">
        <v>460</v>
      </c>
      <c r="B107" s="244"/>
      <c r="C107" s="78"/>
      <c r="D107" s="79" t="s">
        <v>463</v>
      </c>
      <c r="E107" s="72"/>
      <c r="F107" s="72">
        <f>F108</f>
        <v>10524.36</v>
      </c>
      <c r="G107" s="73"/>
    </row>
    <row r="108" spans="1:7" s="8" customFormat="1" ht="75.75" customHeight="1">
      <c r="A108" s="197" t="s">
        <v>459</v>
      </c>
      <c r="B108" s="177"/>
      <c r="C108" s="78"/>
      <c r="D108" s="79" t="s">
        <v>462</v>
      </c>
      <c r="E108" s="72"/>
      <c r="F108" s="72">
        <v>10524.36</v>
      </c>
      <c r="G108" s="73"/>
    </row>
    <row r="109" spans="1:7" s="8" customFormat="1" ht="48.75" customHeight="1" hidden="1">
      <c r="A109" s="200" t="s">
        <v>381</v>
      </c>
      <c r="B109" s="243"/>
      <c r="C109" s="78"/>
      <c r="D109" s="79" t="s">
        <v>380</v>
      </c>
      <c r="E109" s="72"/>
      <c r="F109" s="72"/>
      <c r="G109" s="73"/>
    </row>
    <row r="110" spans="1:7" s="8" customFormat="1" ht="48.75" customHeight="1" hidden="1">
      <c r="A110" s="200" t="s">
        <v>9</v>
      </c>
      <c r="B110" s="243"/>
      <c r="C110" s="78"/>
      <c r="D110" s="79" t="s">
        <v>369</v>
      </c>
      <c r="E110" s="72"/>
      <c r="F110" s="72"/>
      <c r="G110" s="73"/>
    </row>
    <row r="111" spans="1:7" s="8" customFormat="1" ht="48.75" customHeight="1" hidden="1">
      <c r="A111" s="200" t="s">
        <v>381</v>
      </c>
      <c r="B111" s="177"/>
      <c r="C111" s="78"/>
      <c r="D111" s="79" t="s">
        <v>382</v>
      </c>
      <c r="E111" s="72"/>
      <c r="F111" s="72"/>
      <c r="G111" s="73"/>
    </row>
    <row r="112" spans="1:7" s="8" customFormat="1" ht="48.75" customHeight="1" hidden="1">
      <c r="A112" s="200" t="s">
        <v>424</v>
      </c>
      <c r="B112" s="177"/>
      <c r="C112" s="78"/>
      <c r="D112" s="79" t="s">
        <v>230</v>
      </c>
      <c r="E112" s="72"/>
      <c r="F112" s="72"/>
      <c r="G112" s="73"/>
    </row>
    <row r="113" spans="1:7" s="8" customFormat="1" ht="28.5" customHeight="1" hidden="1">
      <c r="A113" s="200" t="s">
        <v>393</v>
      </c>
      <c r="B113" s="243"/>
      <c r="C113" s="78"/>
      <c r="D113" s="79" t="s">
        <v>395</v>
      </c>
      <c r="E113" s="72"/>
      <c r="F113" s="72"/>
      <c r="G113" s="73"/>
    </row>
    <row r="114" spans="1:7" s="8" customFormat="1" ht="77.25" customHeight="1" hidden="1">
      <c r="A114" s="200" t="s">
        <v>394</v>
      </c>
      <c r="B114" s="243"/>
      <c r="C114" s="78"/>
      <c r="D114" s="79" t="s">
        <v>392</v>
      </c>
      <c r="E114" s="72"/>
      <c r="F114" s="72"/>
      <c r="G114" s="73"/>
    </row>
    <row r="115" spans="1:7" s="8" customFormat="1" ht="15.75" customHeight="1">
      <c r="A115" s="247" t="s">
        <v>250</v>
      </c>
      <c r="B115" s="248"/>
      <c r="C115" s="85"/>
      <c r="D115" s="86" t="s">
        <v>307</v>
      </c>
      <c r="E115" s="76">
        <f>SUM(E118+E120)</f>
        <v>1000000</v>
      </c>
      <c r="F115" s="76">
        <f>F116+F120+F118</f>
        <v>55034.32</v>
      </c>
      <c r="G115" s="115">
        <f>E115-F115</f>
        <v>944965.68</v>
      </c>
    </row>
    <row r="116" spans="1:7" s="8" customFormat="1" ht="15.75" customHeight="1" hidden="1">
      <c r="A116" s="192" t="s">
        <v>308</v>
      </c>
      <c r="B116" s="193"/>
      <c r="C116" s="78"/>
      <c r="D116" s="79" t="s">
        <v>309</v>
      </c>
      <c r="E116" s="72"/>
      <c r="F116" s="72">
        <f>F117</f>
        <v>0</v>
      </c>
      <c r="G116" s="73"/>
    </row>
    <row r="117" spans="1:7" s="8" customFormat="1" ht="12.75" customHeight="1" hidden="1">
      <c r="A117" s="192" t="s">
        <v>131</v>
      </c>
      <c r="B117" s="193"/>
      <c r="C117" s="78"/>
      <c r="D117" s="79" t="s">
        <v>130</v>
      </c>
      <c r="E117" s="72"/>
      <c r="F117" s="72"/>
      <c r="G117" s="73">
        <f>E117-F117</f>
        <v>0</v>
      </c>
    </row>
    <row r="118" spans="1:7" s="8" customFormat="1" ht="12.75" hidden="1">
      <c r="A118" s="200" t="s">
        <v>308</v>
      </c>
      <c r="B118" s="242"/>
      <c r="C118" s="78"/>
      <c r="D118" s="79" t="s">
        <v>309</v>
      </c>
      <c r="E118" s="72"/>
      <c r="F118" s="72"/>
      <c r="G118" s="73"/>
    </row>
    <row r="119" spans="1:7" s="8" customFormat="1" ht="24" customHeight="1" hidden="1">
      <c r="A119" s="197" t="s">
        <v>10</v>
      </c>
      <c r="B119" s="177"/>
      <c r="C119" s="78"/>
      <c r="D119" s="79" t="s">
        <v>130</v>
      </c>
      <c r="E119" s="72"/>
      <c r="F119" s="72"/>
      <c r="G119" s="73"/>
    </row>
    <row r="120" spans="1:7" s="8" customFormat="1" ht="12.75">
      <c r="A120" s="249" t="s">
        <v>310</v>
      </c>
      <c r="B120" s="250"/>
      <c r="C120" s="102"/>
      <c r="D120" s="103" t="s">
        <v>311</v>
      </c>
      <c r="E120" s="117">
        <v>1000000</v>
      </c>
      <c r="F120" s="72">
        <f>SUM(F121:F122)</f>
        <v>55034.32</v>
      </c>
      <c r="G120" s="73">
        <f>E120-F120</f>
        <v>944965.68</v>
      </c>
    </row>
    <row r="121" spans="1:7" s="8" customFormat="1" ht="27" customHeight="1" hidden="1">
      <c r="A121" s="192"/>
      <c r="B121" s="193"/>
      <c r="C121" s="78"/>
      <c r="D121" s="79"/>
      <c r="E121" s="72"/>
      <c r="F121" s="72"/>
      <c r="G121" s="73"/>
    </row>
    <row r="122" spans="1:7" s="8" customFormat="1" ht="27" customHeight="1">
      <c r="A122" s="192" t="s">
        <v>89</v>
      </c>
      <c r="B122" s="193"/>
      <c r="C122" s="78"/>
      <c r="D122" s="79" t="s">
        <v>383</v>
      </c>
      <c r="E122" s="72"/>
      <c r="F122" s="72">
        <v>55034.32</v>
      </c>
      <c r="G122" s="73"/>
    </row>
    <row r="123" spans="1:7" s="9" customFormat="1" ht="18.75" customHeight="1">
      <c r="A123" s="231" t="s">
        <v>251</v>
      </c>
      <c r="B123" s="232"/>
      <c r="C123" s="85"/>
      <c r="D123" s="86" t="s">
        <v>74</v>
      </c>
      <c r="E123" s="76">
        <f>SUM(E124+E177+E173)</f>
        <v>2759100</v>
      </c>
      <c r="F123" s="76">
        <f>SUM(F124+F177+F173)</f>
        <v>11297955.61</v>
      </c>
      <c r="G123" s="115">
        <f>E123-F123</f>
        <v>-8538855.61</v>
      </c>
    </row>
    <row r="124" spans="1:7" s="9" customFormat="1" ht="40.5" customHeight="1">
      <c r="A124" s="229" t="s">
        <v>75</v>
      </c>
      <c r="B124" s="230"/>
      <c r="C124" s="99"/>
      <c r="D124" s="100" t="s">
        <v>76</v>
      </c>
      <c r="E124" s="76">
        <f>E125+E157+E168</f>
        <v>2759100</v>
      </c>
      <c r="F124" s="76">
        <f>F125+F157+F168</f>
        <v>11499254.39</v>
      </c>
      <c r="G124" s="115">
        <f>E124-F124</f>
        <v>-8740154.39</v>
      </c>
    </row>
    <row r="125" spans="1:7" s="9" customFormat="1" ht="34.5" customHeight="1">
      <c r="A125" s="229" t="s">
        <v>60</v>
      </c>
      <c r="B125" s="230"/>
      <c r="C125" s="99"/>
      <c r="D125" s="100" t="s">
        <v>401</v>
      </c>
      <c r="E125" s="119"/>
      <c r="F125" s="119">
        <f>SUM(F138+F140+F147+F149)</f>
        <v>10814885.14</v>
      </c>
      <c r="G125" s="115">
        <f>E125-F125</f>
        <v>-10814885.14</v>
      </c>
    </row>
    <row r="126" spans="1:7" s="10" customFormat="1" ht="81" customHeight="1" hidden="1">
      <c r="A126" s="192" t="s">
        <v>204</v>
      </c>
      <c r="B126" s="193"/>
      <c r="C126" s="78"/>
      <c r="D126" s="79" t="s">
        <v>77</v>
      </c>
      <c r="E126" s="120"/>
      <c r="F126" s="120">
        <f>F127</f>
        <v>0</v>
      </c>
      <c r="G126" s="73"/>
    </row>
    <row r="127" spans="1:7" s="8" customFormat="1" ht="78.75" customHeight="1" hidden="1">
      <c r="A127" s="78" t="s">
        <v>58</v>
      </c>
      <c r="B127" s="80"/>
      <c r="C127" s="78"/>
      <c r="D127" s="79" t="s">
        <v>59</v>
      </c>
      <c r="E127" s="120"/>
      <c r="F127" s="120">
        <f>F128+F129</f>
        <v>0</v>
      </c>
      <c r="G127" s="73"/>
    </row>
    <row r="128" spans="1:7" s="8" customFormat="1" ht="80.25" customHeight="1" hidden="1">
      <c r="A128" s="184" t="s">
        <v>78</v>
      </c>
      <c r="B128" s="185"/>
      <c r="C128" s="78"/>
      <c r="D128" s="79"/>
      <c r="E128" s="72"/>
      <c r="F128" s="72"/>
      <c r="G128" s="73"/>
    </row>
    <row r="129" spans="1:7" s="8" customFormat="1" ht="83.25" customHeight="1" hidden="1">
      <c r="A129" s="184" t="s">
        <v>79</v>
      </c>
      <c r="B129" s="185"/>
      <c r="C129" s="78"/>
      <c r="D129" s="79"/>
      <c r="E129" s="72"/>
      <c r="F129" s="72"/>
      <c r="G129" s="73"/>
    </row>
    <row r="130" spans="1:7" s="8" customFormat="1" ht="45" customHeight="1" hidden="1">
      <c r="A130" s="190" t="s">
        <v>140</v>
      </c>
      <c r="B130" s="191"/>
      <c r="C130" s="78"/>
      <c r="D130" s="79" t="s">
        <v>139</v>
      </c>
      <c r="E130" s="72"/>
      <c r="F130" s="72">
        <f>F131</f>
        <v>0</v>
      </c>
      <c r="G130" s="73"/>
    </row>
    <row r="131" spans="1:7" s="8" customFormat="1" ht="45" customHeight="1" hidden="1">
      <c r="A131" s="190" t="s">
        <v>141</v>
      </c>
      <c r="B131" s="191"/>
      <c r="C131" s="78"/>
      <c r="D131" s="79" t="s">
        <v>142</v>
      </c>
      <c r="E131" s="72"/>
      <c r="F131" s="72"/>
      <c r="G131" s="73"/>
    </row>
    <row r="132" spans="1:7" s="8" customFormat="1" ht="107.25" customHeight="1" hidden="1">
      <c r="A132" s="200" t="s">
        <v>361</v>
      </c>
      <c r="B132" s="251"/>
      <c r="C132" s="78"/>
      <c r="D132" s="79" t="s">
        <v>362</v>
      </c>
      <c r="E132" s="72"/>
      <c r="F132" s="72">
        <f>F133</f>
        <v>0</v>
      </c>
      <c r="G132" s="73"/>
    </row>
    <row r="133" spans="1:7" s="8" customFormat="1" ht="75" customHeight="1" hidden="1">
      <c r="A133" s="200" t="s">
        <v>225</v>
      </c>
      <c r="B133" s="251"/>
      <c r="C133" s="78"/>
      <c r="D133" s="79" t="s">
        <v>226</v>
      </c>
      <c r="E133" s="72"/>
      <c r="F133" s="72"/>
      <c r="G133" s="73"/>
    </row>
    <row r="134" spans="1:7" s="8" customFormat="1" ht="81.75" customHeight="1" hidden="1">
      <c r="A134" s="200" t="s">
        <v>363</v>
      </c>
      <c r="B134" s="251"/>
      <c r="C134" s="78"/>
      <c r="D134" s="79" t="s">
        <v>227</v>
      </c>
      <c r="E134" s="72"/>
      <c r="F134" s="72">
        <f>F135</f>
        <v>0</v>
      </c>
      <c r="G134" s="73"/>
    </row>
    <row r="135" spans="1:7" s="8" customFormat="1" ht="45.75" customHeight="1" hidden="1">
      <c r="A135" s="200" t="s">
        <v>229</v>
      </c>
      <c r="B135" s="251"/>
      <c r="C135" s="78"/>
      <c r="D135" s="79" t="s">
        <v>228</v>
      </c>
      <c r="E135" s="72"/>
      <c r="F135" s="72"/>
      <c r="G135" s="73"/>
    </row>
    <row r="136" spans="1:7" s="8" customFormat="1" ht="41.25" customHeight="1" hidden="1">
      <c r="A136" s="200" t="s">
        <v>5</v>
      </c>
      <c r="B136" s="242"/>
      <c r="C136" s="78"/>
      <c r="D136" s="79"/>
      <c r="E136" s="72"/>
      <c r="F136" s="72">
        <v>1297845.78</v>
      </c>
      <c r="G136" s="73"/>
    </row>
    <row r="137" spans="1:7" s="8" customFormat="1" ht="52.5" customHeight="1" hidden="1">
      <c r="A137" s="200" t="s">
        <v>6</v>
      </c>
      <c r="B137" s="242"/>
      <c r="C137" s="78"/>
      <c r="D137" s="79"/>
      <c r="E137" s="72"/>
      <c r="F137" s="72">
        <v>0</v>
      </c>
      <c r="G137" s="73"/>
    </row>
    <row r="138" spans="1:7" s="8" customFormat="1" ht="37.5" customHeight="1">
      <c r="A138" s="200" t="s">
        <v>413</v>
      </c>
      <c r="B138" s="177"/>
      <c r="C138" s="78"/>
      <c r="D138" s="79" t="s">
        <v>420</v>
      </c>
      <c r="E138" s="72"/>
      <c r="F138" s="72">
        <f>F139</f>
        <v>10814885.14</v>
      </c>
      <c r="G138" s="127">
        <f>E138-F138</f>
        <v>-10814885.14</v>
      </c>
    </row>
    <row r="139" spans="1:7" s="8" customFormat="1" ht="41.25" customHeight="1">
      <c r="A139" s="200" t="s">
        <v>141</v>
      </c>
      <c r="B139" s="177"/>
      <c r="C139" s="78"/>
      <c r="D139" s="79" t="s">
        <v>421</v>
      </c>
      <c r="E139" s="72"/>
      <c r="F139" s="72">
        <v>10814885.14</v>
      </c>
      <c r="G139" s="127">
        <f>E139-F139</f>
        <v>-10814885.14</v>
      </c>
    </row>
    <row r="140" spans="1:7" s="8" customFormat="1" ht="75" customHeight="1" hidden="1">
      <c r="A140" s="233" t="s">
        <v>41</v>
      </c>
      <c r="B140" s="234"/>
      <c r="C140" s="102"/>
      <c r="D140" s="103" t="s">
        <v>402</v>
      </c>
      <c r="E140" s="72"/>
      <c r="F140" s="72"/>
      <c r="G140" s="73"/>
    </row>
    <row r="141" spans="1:7" s="8" customFormat="1" ht="84.75" customHeight="1" hidden="1">
      <c r="A141" s="233" t="s">
        <v>42</v>
      </c>
      <c r="B141" s="234"/>
      <c r="C141" s="102"/>
      <c r="D141" s="103" t="s">
        <v>403</v>
      </c>
      <c r="E141" s="72"/>
      <c r="F141" s="72"/>
      <c r="G141" s="73"/>
    </row>
    <row r="142" spans="1:7" s="8" customFormat="1" ht="12" customHeight="1" hidden="1">
      <c r="A142" s="200" t="s">
        <v>180</v>
      </c>
      <c r="B142" s="242"/>
      <c r="C142" s="78"/>
      <c r="D142" s="79"/>
      <c r="E142" s="72"/>
      <c r="F142" s="72"/>
      <c r="G142" s="73"/>
    </row>
    <row r="143" spans="1:7" s="8" customFormat="1" ht="45" customHeight="1" hidden="1">
      <c r="A143" s="200" t="s">
        <v>7</v>
      </c>
      <c r="B143" s="242"/>
      <c r="C143" s="78"/>
      <c r="D143" s="79"/>
      <c r="E143" s="72"/>
      <c r="F143" s="72"/>
      <c r="G143" s="73"/>
    </row>
    <row r="144" spans="1:7" s="8" customFormat="1" ht="42.75" customHeight="1" hidden="1">
      <c r="A144" s="200" t="s">
        <v>8</v>
      </c>
      <c r="B144" s="242"/>
      <c r="C144" s="78"/>
      <c r="D144" s="79"/>
      <c r="E144" s="72"/>
      <c r="F144" s="72"/>
      <c r="G144" s="73"/>
    </row>
    <row r="145" spans="1:7" s="8" customFormat="1" ht="99" customHeight="1" hidden="1">
      <c r="A145" s="200" t="s">
        <v>11</v>
      </c>
      <c r="B145" s="242"/>
      <c r="C145" s="78"/>
      <c r="D145" s="79" t="s">
        <v>12</v>
      </c>
      <c r="E145" s="72"/>
      <c r="F145" s="72"/>
      <c r="G145" s="73"/>
    </row>
    <row r="146" spans="1:7" s="8" customFormat="1" ht="84" customHeight="1" hidden="1">
      <c r="A146" s="200" t="s">
        <v>225</v>
      </c>
      <c r="B146" s="177"/>
      <c r="C146" s="78"/>
      <c r="D146" s="79" t="s">
        <v>13</v>
      </c>
      <c r="E146" s="72"/>
      <c r="F146" s="72"/>
      <c r="G146" s="73"/>
    </row>
    <row r="147" spans="1:7" s="8" customFormat="1" ht="45.75" customHeight="1" hidden="1">
      <c r="A147" s="200" t="s">
        <v>414</v>
      </c>
      <c r="B147" s="177"/>
      <c r="C147" s="78"/>
      <c r="D147" s="79" t="s">
        <v>422</v>
      </c>
      <c r="E147" s="72"/>
      <c r="F147" s="72"/>
      <c r="G147" s="127"/>
    </row>
    <row r="148" spans="1:7" s="8" customFormat="1" ht="48.75" customHeight="1" hidden="1">
      <c r="A148" s="200" t="s">
        <v>415</v>
      </c>
      <c r="B148" s="177"/>
      <c r="C148" s="78"/>
      <c r="D148" s="79" t="s">
        <v>423</v>
      </c>
      <c r="E148" s="72"/>
      <c r="F148" s="72"/>
      <c r="G148" s="127"/>
    </row>
    <row r="149" spans="1:7" s="8" customFormat="1" ht="12.75" hidden="1">
      <c r="A149" s="197" t="s">
        <v>204</v>
      </c>
      <c r="B149" s="242"/>
      <c r="C149" s="78"/>
      <c r="D149" s="79" t="s">
        <v>404</v>
      </c>
      <c r="E149" s="72"/>
      <c r="F149" s="72"/>
      <c r="G149" s="73"/>
    </row>
    <row r="150" spans="1:7" s="8" customFormat="1" ht="12.75" hidden="1">
      <c r="A150" s="192" t="s">
        <v>58</v>
      </c>
      <c r="B150" s="193"/>
      <c r="C150" s="78"/>
      <c r="D150" s="79" t="s">
        <v>405</v>
      </c>
      <c r="E150" s="72"/>
      <c r="F150" s="72"/>
      <c r="G150" s="73"/>
    </row>
    <row r="151" spans="1:7" s="8" customFormat="1" ht="30.75" customHeight="1" hidden="1">
      <c r="A151" s="184" t="s">
        <v>134</v>
      </c>
      <c r="B151" s="185"/>
      <c r="C151" s="78"/>
      <c r="D151" s="79"/>
      <c r="E151" s="72">
        <v>1087000</v>
      </c>
      <c r="F151" s="72">
        <v>1087000</v>
      </c>
      <c r="G151" s="73">
        <f>E151-F151</f>
        <v>0</v>
      </c>
    </row>
    <row r="152" spans="1:7" s="8" customFormat="1" ht="25.5" customHeight="1" hidden="1">
      <c r="A152" s="184" t="s">
        <v>79</v>
      </c>
      <c r="B152" s="185"/>
      <c r="C152" s="78"/>
      <c r="D152" s="79"/>
      <c r="E152" s="72">
        <v>1299400</v>
      </c>
      <c r="F152" s="72">
        <v>1299400</v>
      </c>
      <c r="G152" s="73">
        <f>E152-F152</f>
        <v>0</v>
      </c>
    </row>
    <row r="153" spans="1:7" s="8" customFormat="1" ht="77.25" customHeight="1" hidden="1">
      <c r="A153" s="184"/>
      <c r="B153" s="194"/>
      <c r="C153" s="78"/>
      <c r="D153" s="79"/>
      <c r="E153" s="72"/>
      <c r="F153" s="72">
        <v>0</v>
      </c>
      <c r="G153" s="73">
        <f>E153-F153</f>
        <v>0</v>
      </c>
    </row>
    <row r="154" spans="1:7" s="8" customFormat="1" ht="40.5" customHeight="1" hidden="1">
      <c r="A154" s="184" t="s">
        <v>15</v>
      </c>
      <c r="B154" s="185"/>
      <c r="C154" s="78"/>
      <c r="D154" s="79"/>
      <c r="E154" s="72">
        <v>5200000</v>
      </c>
      <c r="F154" s="72">
        <v>5200000</v>
      </c>
      <c r="G154" s="73">
        <f aca="true" t="shared" si="1" ref="G154:G167">E154-F154</f>
        <v>0</v>
      </c>
    </row>
    <row r="155" spans="1:7" s="8" customFormat="1" ht="46.5" customHeight="1" hidden="1">
      <c r="A155" s="184" t="s">
        <v>16</v>
      </c>
      <c r="B155" s="185"/>
      <c r="C155" s="78"/>
      <c r="D155" s="79"/>
      <c r="E155" s="72"/>
      <c r="F155" s="72"/>
      <c r="G155" s="73">
        <f t="shared" si="1"/>
        <v>0</v>
      </c>
    </row>
    <row r="156" spans="1:7" s="8" customFormat="1" ht="38.25" customHeight="1" hidden="1">
      <c r="A156" s="184" t="s">
        <v>190</v>
      </c>
      <c r="B156" s="185"/>
      <c r="C156" s="78"/>
      <c r="D156" s="79"/>
      <c r="E156" s="72"/>
      <c r="F156" s="72"/>
      <c r="G156" s="73">
        <f t="shared" si="1"/>
        <v>0</v>
      </c>
    </row>
    <row r="157" spans="1:7" s="9" customFormat="1" ht="26.25" customHeight="1">
      <c r="A157" s="229" t="s">
        <v>238</v>
      </c>
      <c r="B157" s="230"/>
      <c r="C157" s="99"/>
      <c r="D157" s="100" t="s">
        <v>406</v>
      </c>
      <c r="E157" s="76">
        <f>E166+E158</f>
        <v>2759100</v>
      </c>
      <c r="F157" s="76">
        <f>F166+F158</f>
        <v>684369.25</v>
      </c>
      <c r="G157" s="115">
        <f>E157-F157</f>
        <v>2074730.75</v>
      </c>
    </row>
    <row r="158" spans="1:7" s="8" customFormat="1" ht="37.5" customHeight="1">
      <c r="A158" s="197" t="s">
        <v>81</v>
      </c>
      <c r="B158" s="253"/>
      <c r="C158" s="78"/>
      <c r="D158" s="79" t="s">
        <v>407</v>
      </c>
      <c r="E158" s="72">
        <f>E159</f>
        <v>1914900</v>
      </c>
      <c r="F158" s="72">
        <f>F159</f>
        <v>483994.25</v>
      </c>
      <c r="G158" s="127">
        <f>E158-F158</f>
        <v>1430905.75</v>
      </c>
    </row>
    <row r="159" spans="1:7" s="8" customFormat="1" ht="38.25" customHeight="1">
      <c r="A159" s="192" t="s">
        <v>65</v>
      </c>
      <c r="B159" s="193"/>
      <c r="C159" s="78"/>
      <c r="D159" s="79" t="s">
        <v>408</v>
      </c>
      <c r="E159" s="72">
        <v>1914900</v>
      </c>
      <c r="F159" s="72">
        <v>483994.25</v>
      </c>
      <c r="G159" s="127">
        <f>E159-F159</f>
        <v>1430905.75</v>
      </c>
    </row>
    <row r="160" spans="1:7" s="8" customFormat="1" ht="18" customHeight="1" hidden="1">
      <c r="A160" s="197" t="s">
        <v>34</v>
      </c>
      <c r="B160" s="252"/>
      <c r="C160" s="78"/>
      <c r="D160" s="91" t="s">
        <v>47</v>
      </c>
      <c r="E160" s="72">
        <f>E161</f>
        <v>0</v>
      </c>
      <c r="F160" s="72">
        <f>F161</f>
        <v>0</v>
      </c>
      <c r="G160" s="73">
        <f t="shared" si="1"/>
        <v>0</v>
      </c>
    </row>
    <row r="161" spans="1:7" s="8" customFormat="1" ht="28.5" customHeight="1" hidden="1">
      <c r="A161" s="197" t="s">
        <v>48</v>
      </c>
      <c r="B161" s="252"/>
      <c r="C161" s="78"/>
      <c r="D161" s="91" t="s">
        <v>49</v>
      </c>
      <c r="E161" s="72">
        <f>E162</f>
        <v>0</v>
      </c>
      <c r="F161" s="72">
        <f>F162</f>
        <v>0</v>
      </c>
      <c r="G161" s="73">
        <f t="shared" si="1"/>
        <v>0</v>
      </c>
    </row>
    <row r="162" spans="1:7" s="8" customFormat="1" ht="28.5" customHeight="1" hidden="1">
      <c r="A162" s="197" t="s">
        <v>66</v>
      </c>
      <c r="B162" s="252"/>
      <c r="C162" s="78"/>
      <c r="D162" s="91" t="s">
        <v>55</v>
      </c>
      <c r="E162" s="72"/>
      <c r="F162" s="72"/>
      <c r="G162" s="73">
        <f t="shared" si="1"/>
        <v>0</v>
      </c>
    </row>
    <row r="163" spans="1:7" s="9" customFormat="1" ht="100.5" customHeight="1" hidden="1">
      <c r="A163" s="192" t="s">
        <v>192</v>
      </c>
      <c r="B163" s="193"/>
      <c r="C163" s="78"/>
      <c r="D163" s="91" t="s">
        <v>46</v>
      </c>
      <c r="E163" s="72">
        <f>E164</f>
        <v>0</v>
      </c>
      <c r="F163" s="72">
        <f>F164</f>
        <v>0</v>
      </c>
      <c r="G163" s="73">
        <f t="shared" si="1"/>
        <v>0</v>
      </c>
    </row>
    <row r="164" spans="1:7" ht="48" customHeight="1" hidden="1">
      <c r="A164" s="192" t="s">
        <v>193</v>
      </c>
      <c r="B164" s="193"/>
      <c r="C164" s="78"/>
      <c r="D164" s="91" t="s">
        <v>45</v>
      </c>
      <c r="E164" s="72">
        <v>0</v>
      </c>
      <c r="F164" s="72">
        <f>F165</f>
        <v>0</v>
      </c>
      <c r="G164" s="73">
        <f t="shared" si="1"/>
        <v>0</v>
      </c>
    </row>
    <row r="165" spans="1:7" ht="4.5" customHeight="1" hidden="1">
      <c r="A165" s="254" t="s">
        <v>67</v>
      </c>
      <c r="B165" s="255"/>
      <c r="C165" s="93"/>
      <c r="D165" s="92" t="s">
        <v>56</v>
      </c>
      <c r="E165" s="121"/>
      <c r="F165" s="121"/>
      <c r="G165" s="73">
        <f t="shared" si="1"/>
        <v>0</v>
      </c>
    </row>
    <row r="166" spans="1:7" s="8" customFormat="1" ht="36" customHeight="1">
      <c r="A166" s="249" t="s">
        <v>80</v>
      </c>
      <c r="B166" s="250"/>
      <c r="C166" s="102"/>
      <c r="D166" s="103" t="s">
        <v>409</v>
      </c>
      <c r="E166" s="126">
        <f>E167</f>
        <v>844200</v>
      </c>
      <c r="F166" s="126">
        <f>F167</f>
        <v>200375</v>
      </c>
      <c r="G166" s="127">
        <f t="shared" si="1"/>
        <v>643825</v>
      </c>
    </row>
    <row r="167" spans="1:7" s="9" customFormat="1" ht="43.5" customHeight="1">
      <c r="A167" s="192" t="s">
        <v>64</v>
      </c>
      <c r="B167" s="193"/>
      <c r="C167" s="78"/>
      <c r="D167" s="79" t="s">
        <v>410</v>
      </c>
      <c r="E167" s="72">
        <v>844200</v>
      </c>
      <c r="F167" s="72">
        <v>200375</v>
      </c>
      <c r="G167" s="73">
        <f t="shared" si="1"/>
        <v>643825</v>
      </c>
    </row>
    <row r="168" spans="1:7" s="9" customFormat="1" ht="12.75" hidden="1">
      <c r="A168" s="247" t="s">
        <v>34</v>
      </c>
      <c r="B168" s="241"/>
      <c r="C168" s="109"/>
      <c r="D168" s="110" t="s">
        <v>431</v>
      </c>
      <c r="E168" s="122">
        <f>SUM(E171+E170)</f>
        <v>0</v>
      </c>
      <c r="F168" s="122">
        <f>SUM(F171+F170)</f>
        <v>0</v>
      </c>
      <c r="G168" s="115">
        <v>0</v>
      </c>
    </row>
    <row r="169" spans="1:7" s="9" customFormat="1" ht="54.75" customHeight="1" hidden="1">
      <c r="A169" s="197" t="s">
        <v>443</v>
      </c>
      <c r="B169" s="242"/>
      <c r="C169" s="96"/>
      <c r="D169" s="92" t="s">
        <v>444</v>
      </c>
      <c r="E169" s="121">
        <f>E170</f>
        <v>0</v>
      </c>
      <c r="F169" s="121">
        <f>F170</f>
        <v>0</v>
      </c>
      <c r="G169" s="127">
        <f>E169-F169</f>
        <v>0</v>
      </c>
    </row>
    <row r="170" spans="1:7" s="9" customFormat="1" ht="65.25" customHeight="1" hidden="1">
      <c r="A170" s="197" t="s">
        <v>442</v>
      </c>
      <c r="B170" s="242"/>
      <c r="C170" s="96"/>
      <c r="D170" s="92" t="s">
        <v>444</v>
      </c>
      <c r="E170" s="121"/>
      <c r="F170" s="121"/>
      <c r="G170" s="127">
        <f>E170-F170</f>
        <v>0</v>
      </c>
    </row>
    <row r="171" spans="1:7" s="8" customFormat="1" ht="21.75" customHeight="1" hidden="1">
      <c r="A171" s="197" t="s">
        <v>66</v>
      </c>
      <c r="B171" s="242"/>
      <c r="C171" s="96"/>
      <c r="D171" s="92" t="s">
        <v>432</v>
      </c>
      <c r="E171" s="121">
        <f>E172</f>
        <v>0</v>
      </c>
      <c r="F171" s="121">
        <f>F172</f>
        <v>0</v>
      </c>
      <c r="G171" s="127">
        <v>0</v>
      </c>
    </row>
    <row r="172" spans="1:7" s="9" customFormat="1" ht="25.5" customHeight="1" hidden="1">
      <c r="A172" s="197" t="s">
        <v>66</v>
      </c>
      <c r="B172" s="177"/>
      <c r="C172" s="96"/>
      <c r="D172" s="92" t="s">
        <v>429</v>
      </c>
      <c r="E172" s="121"/>
      <c r="F172" s="121"/>
      <c r="G172" s="127">
        <v>0</v>
      </c>
    </row>
    <row r="173" spans="1:7" s="9" customFormat="1" ht="61.5" customHeight="1">
      <c r="A173" s="198" t="s">
        <v>433</v>
      </c>
      <c r="B173" s="199"/>
      <c r="C173" s="109"/>
      <c r="D173" s="110" t="s">
        <v>866</v>
      </c>
      <c r="E173" s="122"/>
      <c r="F173" s="122">
        <f>F174</f>
        <v>110192.12</v>
      </c>
      <c r="G173" s="115">
        <f aca="true" t="shared" si="2" ref="G173:G178">E173-F173</f>
        <v>-110192.12</v>
      </c>
    </row>
    <row r="174" spans="1:7" s="9" customFormat="1" ht="86.25" customHeight="1">
      <c r="A174" s="175" t="s">
        <v>434</v>
      </c>
      <c r="B174" s="176"/>
      <c r="C174" s="96"/>
      <c r="D174" s="92" t="s">
        <v>867</v>
      </c>
      <c r="E174" s="121"/>
      <c r="F174" s="121">
        <f>F175</f>
        <v>110192.12</v>
      </c>
      <c r="G174" s="73">
        <f t="shared" si="2"/>
        <v>-110192.12</v>
      </c>
    </row>
    <row r="175" spans="1:7" s="9" customFormat="1" ht="77.25" customHeight="1">
      <c r="A175" s="175" t="s">
        <v>435</v>
      </c>
      <c r="B175" s="176"/>
      <c r="C175" s="96"/>
      <c r="D175" s="92" t="s">
        <v>868</v>
      </c>
      <c r="E175" s="121"/>
      <c r="F175" s="121">
        <f>F176</f>
        <v>110192.12</v>
      </c>
      <c r="G175" s="73">
        <f t="shared" si="2"/>
        <v>-110192.12</v>
      </c>
    </row>
    <row r="176" spans="1:7" s="9" customFormat="1" ht="61.5" customHeight="1">
      <c r="A176" s="175" t="s">
        <v>865</v>
      </c>
      <c r="B176" s="177"/>
      <c r="C176" s="96"/>
      <c r="D176" s="92" t="s">
        <v>870</v>
      </c>
      <c r="E176" s="121"/>
      <c r="F176" s="121">
        <v>110192.12</v>
      </c>
      <c r="G176" s="73">
        <f t="shared" si="2"/>
        <v>-110192.12</v>
      </c>
    </row>
    <row r="177" spans="1:7" s="9" customFormat="1" ht="52.5" customHeight="1">
      <c r="A177" s="258" t="s">
        <v>370</v>
      </c>
      <c r="B177" s="259"/>
      <c r="C177" s="97"/>
      <c r="D177" s="98" t="s">
        <v>46</v>
      </c>
      <c r="E177" s="122"/>
      <c r="F177" s="122">
        <f>F178</f>
        <v>-311490.9</v>
      </c>
      <c r="G177" s="115">
        <f t="shared" si="2"/>
        <v>311490.9</v>
      </c>
    </row>
    <row r="178" spans="1:7" ht="48.75" customHeight="1" thickBot="1">
      <c r="A178" s="256" t="s">
        <v>191</v>
      </c>
      <c r="B178" s="257"/>
      <c r="C178" s="94"/>
      <c r="D178" s="95" t="s">
        <v>411</v>
      </c>
      <c r="E178" s="123"/>
      <c r="F178" s="124">
        <v>-311490.9</v>
      </c>
      <c r="G178" s="125">
        <f t="shared" si="2"/>
        <v>311490.9</v>
      </c>
    </row>
  </sheetData>
  <sheetProtection/>
  <mergeCells count="177">
    <mergeCell ref="A170:B170"/>
    <mergeCell ref="A169:B169"/>
    <mergeCell ref="A167:B167"/>
    <mergeCell ref="A164:B164"/>
    <mergeCell ref="A145:B145"/>
    <mergeCell ref="A146:B146"/>
    <mergeCell ref="A155:B155"/>
    <mergeCell ref="A151:B151"/>
    <mergeCell ref="A160:B160"/>
    <mergeCell ref="A156:B156"/>
    <mergeCell ref="A165:B165"/>
    <mergeCell ref="A159:B159"/>
    <mergeCell ref="A154:B154"/>
    <mergeCell ref="A162:B162"/>
    <mergeCell ref="A166:B166"/>
    <mergeCell ref="A178:B178"/>
    <mergeCell ref="A163:B163"/>
    <mergeCell ref="A177:B177"/>
    <mergeCell ref="A171:B171"/>
    <mergeCell ref="A172:B172"/>
    <mergeCell ref="A157:B157"/>
    <mergeCell ref="A168:B168"/>
    <mergeCell ref="A153:B153"/>
    <mergeCell ref="A161:B161"/>
    <mergeCell ref="A150:B150"/>
    <mergeCell ref="A137:B137"/>
    <mergeCell ref="A143:B143"/>
    <mergeCell ref="A144:B144"/>
    <mergeCell ref="A142:B142"/>
    <mergeCell ref="A158:B158"/>
    <mergeCell ref="A140:B140"/>
    <mergeCell ref="A152:B152"/>
    <mergeCell ref="A130:B130"/>
    <mergeCell ref="A123:B123"/>
    <mergeCell ref="A125:B125"/>
    <mergeCell ref="A128:B128"/>
    <mergeCell ref="A141:B141"/>
    <mergeCell ref="A139:B139"/>
    <mergeCell ref="A138:B138"/>
    <mergeCell ref="A136:B136"/>
    <mergeCell ref="A119:B119"/>
    <mergeCell ref="A124:B124"/>
    <mergeCell ref="A126:B126"/>
    <mergeCell ref="A133:B133"/>
    <mergeCell ref="A135:B135"/>
    <mergeCell ref="A131:B131"/>
    <mergeCell ref="A132:B132"/>
    <mergeCell ref="A134:B134"/>
    <mergeCell ref="A114:B114"/>
    <mergeCell ref="A103:B103"/>
    <mergeCell ref="A111:B111"/>
    <mergeCell ref="A112:B112"/>
    <mergeCell ref="A121:B121"/>
    <mergeCell ref="A122:B122"/>
    <mergeCell ref="A116:B116"/>
    <mergeCell ref="A117:B117"/>
    <mergeCell ref="A120:B120"/>
    <mergeCell ref="A118:B118"/>
    <mergeCell ref="A149:B149"/>
    <mergeCell ref="A129:B129"/>
    <mergeCell ref="A92:B92"/>
    <mergeCell ref="A98:B98"/>
    <mergeCell ref="A115:B115"/>
    <mergeCell ref="A97:B97"/>
    <mergeCell ref="A113:B113"/>
    <mergeCell ref="A99:B99"/>
    <mergeCell ref="A110:B110"/>
    <mergeCell ref="A100:B100"/>
    <mergeCell ref="A101:B101"/>
    <mergeCell ref="A91:B91"/>
    <mergeCell ref="A90:B90"/>
    <mergeCell ref="A96:B96"/>
    <mergeCell ref="A102:B102"/>
    <mergeCell ref="A109:B109"/>
    <mergeCell ref="A108:B108"/>
    <mergeCell ref="A107:B107"/>
    <mergeCell ref="A106:B106"/>
    <mergeCell ref="A105:B105"/>
    <mergeCell ref="A89:B89"/>
    <mergeCell ref="A87:B87"/>
    <mergeCell ref="A95:B95"/>
    <mergeCell ref="A88:B88"/>
    <mergeCell ref="A93:B93"/>
    <mergeCell ref="A94:B94"/>
    <mergeCell ref="A82:B82"/>
    <mergeCell ref="A85:B85"/>
    <mergeCell ref="A71:B71"/>
    <mergeCell ref="A81:B81"/>
    <mergeCell ref="A78:B78"/>
    <mergeCell ref="A79:B79"/>
    <mergeCell ref="A80:B80"/>
    <mergeCell ref="A83:B83"/>
    <mergeCell ref="A84:B84"/>
    <mergeCell ref="A72:B72"/>
    <mergeCell ref="A68:B68"/>
    <mergeCell ref="A77:B77"/>
    <mergeCell ref="A76:B76"/>
    <mergeCell ref="A65:B65"/>
    <mergeCell ref="A73:B73"/>
    <mergeCell ref="A64:B64"/>
    <mergeCell ref="A70:B70"/>
    <mergeCell ref="A75:B75"/>
    <mergeCell ref="A74:B74"/>
    <mergeCell ref="A69:B69"/>
    <mergeCell ref="A63:B63"/>
    <mergeCell ref="A41:B41"/>
    <mergeCell ref="A40:B40"/>
    <mergeCell ref="A35:B35"/>
    <mergeCell ref="A42:B42"/>
    <mergeCell ref="A52:B52"/>
    <mergeCell ref="A51:B51"/>
    <mergeCell ref="A55:B55"/>
    <mergeCell ref="A57:B57"/>
    <mergeCell ref="A59:B59"/>
    <mergeCell ref="A58:B58"/>
    <mergeCell ref="A37:B37"/>
    <mergeCell ref="B16:E16"/>
    <mergeCell ref="B17:E17"/>
    <mergeCell ref="A31:B31"/>
    <mergeCell ref="A20:G20"/>
    <mergeCell ref="A16:A17"/>
    <mergeCell ref="F16:F17"/>
    <mergeCell ref="A22:B24"/>
    <mergeCell ref="B8:G8"/>
    <mergeCell ref="E11:F11"/>
    <mergeCell ref="B14:E14"/>
    <mergeCell ref="F14:F15"/>
    <mergeCell ref="A9:G9"/>
    <mergeCell ref="A13:A15"/>
    <mergeCell ref="G14:G15"/>
    <mergeCell ref="C15:E15"/>
    <mergeCell ref="B13:E13"/>
    <mergeCell ref="G16:G17"/>
    <mergeCell ref="A19:B19"/>
    <mergeCell ref="G22:G24"/>
    <mergeCell ref="F22:F24"/>
    <mergeCell ref="E22:E24"/>
    <mergeCell ref="A25:B25"/>
    <mergeCell ref="C22:C24"/>
    <mergeCell ref="A26:B26"/>
    <mergeCell ref="A27:B27"/>
    <mergeCell ref="A53:B53"/>
    <mergeCell ref="A46:B46"/>
    <mergeCell ref="A47:B47"/>
    <mergeCell ref="A29:B29"/>
    <mergeCell ref="A39:B39"/>
    <mergeCell ref="A28:B28"/>
    <mergeCell ref="A104:B104"/>
    <mergeCell ref="A173:B173"/>
    <mergeCell ref="A147:B147"/>
    <mergeCell ref="A148:B148"/>
    <mergeCell ref="A67:B67"/>
    <mergeCell ref="A44:B44"/>
    <mergeCell ref="A45:B45"/>
    <mergeCell ref="A50:B50"/>
    <mergeCell ref="A62:B62"/>
    <mergeCell ref="A61:B61"/>
    <mergeCell ref="A174:B174"/>
    <mergeCell ref="A30:B30"/>
    <mergeCell ref="A36:B36"/>
    <mergeCell ref="A38:B38"/>
    <mergeCell ref="A43:B43"/>
    <mergeCell ref="A66:B66"/>
    <mergeCell ref="A33:B33"/>
    <mergeCell ref="A34:B34"/>
    <mergeCell ref="A60:B60"/>
    <mergeCell ref="A54:B54"/>
    <mergeCell ref="B3:G3"/>
    <mergeCell ref="B4:G4"/>
    <mergeCell ref="A175:B175"/>
    <mergeCell ref="A176:B176"/>
    <mergeCell ref="D22:D24"/>
    <mergeCell ref="A32:B32"/>
    <mergeCell ref="A48:B48"/>
    <mergeCell ref="A56:B56"/>
    <mergeCell ref="A49:B49"/>
    <mergeCell ref="A86:B86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9"/>
  <sheetViews>
    <sheetView zoomScaleSheetLayoutView="50" workbookViewId="0" topLeftCell="A346">
      <selection activeCell="A364" sqref="A364"/>
    </sheetView>
  </sheetViews>
  <sheetFormatPr defaultColWidth="9.00390625" defaultRowHeight="12.75"/>
  <cols>
    <col min="1" max="1" width="41.375" style="4" customWidth="1"/>
    <col min="2" max="2" width="5.625" style="4" customWidth="1"/>
    <col min="3" max="3" width="22.125" style="45" customWidth="1"/>
    <col min="4" max="4" width="15.375" style="47" customWidth="1"/>
    <col min="5" max="6" width="15.625" style="47" customWidth="1"/>
  </cols>
  <sheetData>
    <row r="1" spans="1:6" ht="15.75">
      <c r="A1" s="260" t="s">
        <v>111</v>
      </c>
      <c r="B1" s="260"/>
      <c r="C1" s="260"/>
      <c r="D1" s="260"/>
      <c r="E1" s="260"/>
      <c r="F1" s="260"/>
    </row>
    <row r="2" spans="1:6" ht="12.75">
      <c r="A2" s="261"/>
      <c r="B2" s="261"/>
      <c r="C2" s="261"/>
      <c r="D2" s="261"/>
      <c r="E2" s="261" t="s">
        <v>70</v>
      </c>
      <c r="F2" s="261"/>
    </row>
    <row r="3" spans="1:6" ht="31.5">
      <c r="A3" s="42"/>
      <c r="B3" s="43" t="s">
        <v>257</v>
      </c>
      <c r="C3" s="43" t="s">
        <v>43</v>
      </c>
      <c r="D3" s="43" t="s">
        <v>106</v>
      </c>
      <c r="E3" s="43" t="s">
        <v>254</v>
      </c>
      <c r="F3" s="43" t="s">
        <v>207</v>
      </c>
    </row>
    <row r="4" spans="1:6" ht="12.75">
      <c r="A4" s="134" t="s">
        <v>475</v>
      </c>
      <c r="B4" s="135" t="s">
        <v>476</v>
      </c>
      <c r="C4" s="136" t="s">
        <v>477</v>
      </c>
      <c r="D4" s="137">
        <v>240367792.1</v>
      </c>
      <c r="E4" s="138">
        <v>24781901.9</v>
      </c>
      <c r="F4" s="139">
        <f>IF(OR(D4="-",IF(E4="-",0,E4)&gt;=IF(D4="-",0,D4)),"-",IF(D4="-",0,D4)-IF(E4="-",0,E4))</f>
        <v>215585890.2</v>
      </c>
    </row>
    <row r="5" spans="1:6" ht="12.75">
      <c r="A5" s="140" t="s">
        <v>180</v>
      </c>
      <c r="B5" s="141"/>
      <c r="C5" s="142"/>
      <c r="D5" s="143"/>
      <c r="E5" s="144"/>
      <c r="F5" s="145"/>
    </row>
    <row r="6" spans="1:6" ht="33.75">
      <c r="A6" s="155" t="s">
        <v>205</v>
      </c>
      <c r="B6" s="156" t="s">
        <v>476</v>
      </c>
      <c r="C6" s="157" t="s">
        <v>478</v>
      </c>
      <c r="D6" s="158">
        <v>238635392.1</v>
      </c>
      <c r="E6" s="159">
        <v>24385129.19</v>
      </c>
      <c r="F6" s="160">
        <f aca="true" t="shared" si="0" ref="F6:F69">IF(OR(D6="-",IF(E6="-",0,E6)&gt;=IF(D6="-",0,D6)),"-",IF(D6="-",0,D6)-IF(E6="-",0,E6))</f>
        <v>214250262.91</v>
      </c>
    </row>
    <row r="7" spans="1:6" ht="12.75">
      <c r="A7" s="155" t="s">
        <v>25</v>
      </c>
      <c r="B7" s="156" t="s">
        <v>476</v>
      </c>
      <c r="C7" s="157" t="s">
        <v>479</v>
      </c>
      <c r="D7" s="158">
        <v>32973700</v>
      </c>
      <c r="E7" s="159">
        <v>5611397.98</v>
      </c>
      <c r="F7" s="160">
        <f t="shared" si="0"/>
        <v>27362302.02</v>
      </c>
    </row>
    <row r="8" spans="1:6" ht="45">
      <c r="A8" s="155" t="s">
        <v>30</v>
      </c>
      <c r="B8" s="156" t="s">
        <v>476</v>
      </c>
      <c r="C8" s="157" t="s">
        <v>480</v>
      </c>
      <c r="D8" s="158">
        <v>26585100</v>
      </c>
      <c r="E8" s="159">
        <v>5139025.98</v>
      </c>
      <c r="F8" s="160">
        <f t="shared" si="0"/>
        <v>21446074.02</v>
      </c>
    </row>
    <row r="9" spans="1:6" ht="12.75">
      <c r="A9" s="155" t="s">
        <v>371</v>
      </c>
      <c r="B9" s="156" t="s">
        <v>476</v>
      </c>
      <c r="C9" s="157" t="s">
        <v>481</v>
      </c>
      <c r="D9" s="158">
        <v>26585100</v>
      </c>
      <c r="E9" s="159">
        <v>5139025.98</v>
      </c>
      <c r="F9" s="160">
        <f t="shared" si="0"/>
        <v>21446074.02</v>
      </c>
    </row>
    <row r="10" spans="1:6" ht="22.5">
      <c r="A10" s="155" t="s">
        <v>114</v>
      </c>
      <c r="B10" s="156" t="s">
        <v>476</v>
      </c>
      <c r="C10" s="157" t="s">
        <v>482</v>
      </c>
      <c r="D10" s="158">
        <v>26585100</v>
      </c>
      <c r="E10" s="159">
        <v>5139025.98</v>
      </c>
      <c r="F10" s="160">
        <f t="shared" si="0"/>
        <v>21446074.02</v>
      </c>
    </row>
    <row r="11" spans="1:6" ht="45">
      <c r="A11" s="155" t="s">
        <v>232</v>
      </c>
      <c r="B11" s="156" t="s">
        <v>476</v>
      </c>
      <c r="C11" s="157" t="s">
        <v>483</v>
      </c>
      <c r="D11" s="158">
        <v>26501100</v>
      </c>
      <c r="E11" s="159">
        <v>5138695.98</v>
      </c>
      <c r="F11" s="160">
        <f t="shared" si="0"/>
        <v>21362404.02</v>
      </c>
    </row>
    <row r="12" spans="1:6" ht="12.75">
      <c r="A12" s="161" t="s">
        <v>165</v>
      </c>
      <c r="B12" s="162" t="s">
        <v>476</v>
      </c>
      <c r="C12" s="163" t="s">
        <v>484</v>
      </c>
      <c r="D12" s="164">
        <v>2063400</v>
      </c>
      <c r="E12" s="165">
        <v>358749.83</v>
      </c>
      <c r="F12" s="166">
        <f t="shared" si="0"/>
        <v>1704650.17</v>
      </c>
    </row>
    <row r="13" spans="1:6" s="4" customFormat="1" ht="56.25">
      <c r="A13" s="161" t="s">
        <v>187</v>
      </c>
      <c r="B13" s="162" t="s">
        <v>476</v>
      </c>
      <c r="C13" s="163" t="s">
        <v>485</v>
      </c>
      <c r="D13" s="164">
        <v>2063400</v>
      </c>
      <c r="E13" s="165">
        <v>358749.83</v>
      </c>
      <c r="F13" s="166">
        <f t="shared" si="0"/>
        <v>1704650.17</v>
      </c>
    </row>
    <row r="14" spans="1:6" s="4" customFormat="1" ht="22.5">
      <c r="A14" s="161" t="s">
        <v>188</v>
      </c>
      <c r="B14" s="162" t="s">
        <v>476</v>
      </c>
      <c r="C14" s="163" t="s">
        <v>486</v>
      </c>
      <c r="D14" s="164">
        <v>2063400</v>
      </c>
      <c r="E14" s="165">
        <v>358749.83</v>
      </c>
      <c r="F14" s="166">
        <f t="shared" si="0"/>
        <v>1704650.17</v>
      </c>
    </row>
    <row r="15" spans="1:6" ht="12.75">
      <c r="A15" s="161" t="s">
        <v>33</v>
      </c>
      <c r="B15" s="162" t="s">
        <v>476</v>
      </c>
      <c r="C15" s="163" t="s">
        <v>487</v>
      </c>
      <c r="D15" s="164">
        <v>24437700</v>
      </c>
      <c r="E15" s="165">
        <v>4779946.15</v>
      </c>
      <c r="F15" s="166">
        <f t="shared" si="0"/>
        <v>19657753.85</v>
      </c>
    </row>
    <row r="16" spans="1:6" ht="56.25">
      <c r="A16" s="161" t="s">
        <v>187</v>
      </c>
      <c r="B16" s="162" t="s">
        <v>476</v>
      </c>
      <c r="C16" s="163" t="s">
        <v>488</v>
      </c>
      <c r="D16" s="164">
        <v>20806900</v>
      </c>
      <c r="E16" s="165">
        <v>3887898.03</v>
      </c>
      <c r="F16" s="166">
        <f t="shared" si="0"/>
        <v>16919001.97</v>
      </c>
    </row>
    <row r="17" spans="1:6" ht="22.5">
      <c r="A17" s="161" t="s">
        <v>188</v>
      </c>
      <c r="B17" s="162" t="s">
        <v>476</v>
      </c>
      <c r="C17" s="163" t="s">
        <v>489</v>
      </c>
      <c r="D17" s="164">
        <v>20806900</v>
      </c>
      <c r="E17" s="165">
        <v>3887898.03</v>
      </c>
      <c r="F17" s="166">
        <f t="shared" si="0"/>
        <v>16919001.97</v>
      </c>
    </row>
    <row r="18" spans="1:6" ht="22.5">
      <c r="A18" s="161" t="s">
        <v>14</v>
      </c>
      <c r="B18" s="162" t="s">
        <v>476</v>
      </c>
      <c r="C18" s="163" t="s">
        <v>490</v>
      </c>
      <c r="D18" s="164">
        <v>3605200</v>
      </c>
      <c r="E18" s="165">
        <v>892048.12</v>
      </c>
      <c r="F18" s="166">
        <f t="shared" si="0"/>
        <v>2713151.88</v>
      </c>
    </row>
    <row r="19" spans="1:6" ht="33.75">
      <c r="A19" s="161" t="s">
        <v>189</v>
      </c>
      <c r="B19" s="162" t="s">
        <v>476</v>
      </c>
      <c r="C19" s="163" t="s">
        <v>491</v>
      </c>
      <c r="D19" s="164">
        <v>3605200</v>
      </c>
      <c r="E19" s="165">
        <v>892048.12</v>
      </c>
      <c r="F19" s="166">
        <f t="shared" si="0"/>
        <v>2713151.88</v>
      </c>
    </row>
    <row r="20" spans="1:6" ht="12.75">
      <c r="A20" s="161" t="s">
        <v>162</v>
      </c>
      <c r="B20" s="162" t="s">
        <v>476</v>
      </c>
      <c r="C20" s="163" t="s">
        <v>492</v>
      </c>
      <c r="D20" s="164">
        <v>25600</v>
      </c>
      <c r="E20" s="165" t="s">
        <v>493</v>
      </c>
      <c r="F20" s="166">
        <f t="shared" si="0"/>
        <v>25600</v>
      </c>
    </row>
    <row r="21" spans="1:6" ht="12.75">
      <c r="A21" s="161" t="s">
        <v>233</v>
      </c>
      <c r="B21" s="162" t="s">
        <v>476</v>
      </c>
      <c r="C21" s="163" t="s">
        <v>494</v>
      </c>
      <c r="D21" s="164">
        <v>25600</v>
      </c>
      <c r="E21" s="165" t="s">
        <v>493</v>
      </c>
      <c r="F21" s="166">
        <f t="shared" si="0"/>
        <v>25600</v>
      </c>
    </row>
    <row r="22" spans="1:6" ht="12.75">
      <c r="A22" s="155" t="s">
        <v>148</v>
      </c>
      <c r="B22" s="156" t="s">
        <v>476</v>
      </c>
      <c r="C22" s="157" t="s">
        <v>495</v>
      </c>
      <c r="D22" s="158">
        <v>80000</v>
      </c>
      <c r="E22" s="159" t="s">
        <v>493</v>
      </c>
      <c r="F22" s="160">
        <f t="shared" si="0"/>
        <v>80000</v>
      </c>
    </row>
    <row r="23" spans="1:6" ht="33.75">
      <c r="A23" s="161" t="s">
        <v>170</v>
      </c>
      <c r="B23" s="162" t="s">
        <v>476</v>
      </c>
      <c r="C23" s="163" t="s">
        <v>496</v>
      </c>
      <c r="D23" s="164">
        <v>80000</v>
      </c>
      <c r="E23" s="165" t="s">
        <v>493</v>
      </c>
      <c r="F23" s="166">
        <f t="shared" si="0"/>
        <v>80000</v>
      </c>
    </row>
    <row r="24" spans="1:6" ht="22.5">
      <c r="A24" s="161" t="s">
        <v>14</v>
      </c>
      <c r="B24" s="162" t="s">
        <v>476</v>
      </c>
      <c r="C24" s="163" t="s">
        <v>497</v>
      </c>
      <c r="D24" s="164">
        <v>80000</v>
      </c>
      <c r="E24" s="165" t="s">
        <v>493</v>
      </c>
      <c r="F24" s="166">
        <f t="shared" si="0"/>
        <v>80000</v>
      </c>
    </row>
    <row r="25" spans="1:6" ht="33.75">
      <c r="A25" s="161" t="s">
        <v>189</v>
      </c>
      <c r="B25" s="162" t="s">
        <v>476</v>
      </c>
      <c r="C25" s="163" t="s">
        <v>498</v>
      </c>
      <c r="D25" s="164">
        <v>80000</v>
      </c>
      <c r="E25" s="165" t="s">
        <v>493</v>
      </c>
      <c r="F25" s="166">
        <f t="shared" si="0"/>
        <v>80000</v>
      </c>
    </row>
    <row r="26" spans="1:6" ht="56.25">
      <c r="A26" s="155" t="s">
        <v>499</v>
      </c>
      <c r="B26" s="156" t="s">
        <v>476</v>
      </c>
      <c r="C26" s="157" t="s">
        <v>500</v>
      </c>
      <c r="D26" s="158">
        <v>4000</v>
      </c>
      <c r="E26" s="159">
        <v>330</v>
      </c>
      <c r="F26" s="160">
        <f t="shared" si="0"/>
        <v>3670</v>
      </c>
    </row>
    <row r="27" spans="1:6" ht="45">
      <c r="A27" s="161" t="s">
        <v>44</v>
      </c>
      <c r="B27" s="162" t="s">
        <v>476</v>
      </c>
      <c r="C27" s="163" t="s">
        <v>501</v>
      </c>
      <c r="D27" s="164">
        <v>4000</v>
      </c>
      <c r="E27" s="165">
        <v>330</v>
      </c>
      <c r="F27" s="166">
        <f t="shared" si="0"/>
        <v>3670</v>
      </c>
    </row>
    <row r="28" spans="1:6" ht="12.75">
      <c r="A28" s="161" t="s">
        <v>206</v>
      </c>
      <c r="B28" s="162" t="s">
        <v>476</v>
      </c>
      <c r="C28" s="163" t="s">
        <v>502</v>
      </c>
      <c r="D28" s="164">
        <v>4000</v>
      </c>
      <c r="E28" s="165">
        <v>330</v>
      </c>
      <c r="F28" s="166">
        <f t="shared" si="0"/>
        <v>3670</v>
      </c>
    </row>
    <row r="29" spans="1:6" ht="12.75">
      <c r="A29" s="161" t="s">
        <v>34</v>
      </c>
      <c r="B29" s="162" t="s">
        <v>476</v>
      </c>
      <c r="C29" s="163" t="s">
        <v>503</v>
      </c>
      <c r="D29" s="164">
        <v>4000</v>
      </c>
      <c r="E29" s="165">
        <v>330</v>
      </c>
      <c r="F29" s="166">
        <f t="shared" si="0"/>
        <v>3670</v>
      </c>
    </row>
    <row r="30" spans="1:6" ht="33.75">
      <c r="A30" s="155" t="s">
        <v>35</v>
      </c>
      <c r="B30" s="156" t="s">
        <v>476</v>
      </c>
      <c r="C30" s="157" t="s">
        <v>504</v>
      </c>
      <c r="D30" s="158">
        <v>311000</v>
      </c>
      <c r="E30" s="159">
        <v>25930</v>
      </c>
      <c r="F30" s="160">
        <f t="shared" si="0"/>
        <v>285070</v>
      </c>
    </row>
    <row r="31" spans="1:6" ht="12.75">
      <c r="A31" s="155" t="s">
        <v>371</v>
      </c>
      <c r="B31" s="156" t="s">
        <v>476</v>
      </c>
      <c r="C31" s="157" t="s">
        <v>505</v>
      </c>
      <c r="D31" s="158">
        <v>311000</v>
      </c>
      <c r="E31" s="159">
        <v>25930</v>
      </c>
      <c r="F31" s="160">
        <f t="shared" si="0"/>
        <v>285070</v>
      </c>
    </row>
    <row r="32" spans="1:6" ht="22.5">
      <c r="A32" s="155" t="s">
        <v>114</v>
      </c>
      <c r="B32" s="156" t="s">
        <v>476</v>
      </c>
      <c r="C32" s="157" t="s">
        <v>506</v>
      </c>
      <c r="D32" s="158">
        <v>311000</v>
      </c>
      <c r="E32" s="159">
        <v>25930</v>
      </c>
      <c r="F32" s="160">
        <f t="shared" si="0"/>
        <v>285070</v>
      </c>
    </row>
    <row r="33" spans="1:6" ht="56.25">
      <c r="A33" s="155" t="s">
        <v>499</v>
      </c>
      <c r="B33" s="156" t="s">
        <v>476</v>
      </c>
      <c r="C33" s="157" t="s">
        <v>507</v>
      </c>
      <c r="D33" s="158">
        <v>311000</v>
      </c>
      <c r="E33" s="159">
        <v>25930</v>
      </c>
      <c r="F33" s="160">
        <f t="shared" si="0"/>
        <v>285070</v>
      </c>
    </row>
    <row r="34" spans="1:6" ht="45">
      <c r="A34" s="161" t="s">
        <v>508</v>
      </c>
      <c r="B34" s="162" t="s">
        <v>476</v>
      </c>
      <c r="C34" s="163" t="s">
        <v>509</v>
      </c>
      <c r="D34" s="164">
        <v>248800</v>
      </c>
      <c r="E34" s="165">
        <v>20730</v>
      </c>
      <c r="F34" s="166">
        <f t="shared" si="0"/>
        <v>228070</v>
      </c>
    </row>
    <row r="35" spans="1:6" s="4" customFormat="1" ht="12.75">
      <c r="A35" s="161" t="s">
        <v>206</v>
      </c>
      <c r="B35" s="162" t="s">
        <v>476</v>
      </c>
      <c r="C35" s="163" t="s">
        <v>510</v>
      </c>
      <c r="D35" s="164">
        <v>248800</v>
      </c>
      <c r="E35" s="165">
        <v>20730</v>
      </c>
      <c r="F35" s="166">
        <f t="shared" si="0"/>
        <v>228070</v>
      </c>
    </row>
    <row r="36" spans="1:6" s="4" customFormat="1" ht="12.75">
      <c r="A36" s="161" t="s">
        <v>34</v>
      </c>
      <c r="B36" s="162" t="s">
        <v>476</v>
      </c>
      <c r="C36" s="163" t="s">
        <v>511</v>
      </c>
      <c r="D36" s="164">
        <v>248800</v>
      </c>
      <c r="E36" s="165">
        <v>20730</v>
      </c>
      <c r="F36" s="166">
        <f t="shared" si="0"/>
        <v>228070</v>
      </c>
    </row>
    <row r="37" spans="1:6" s="4" customFormat="1" ht="33.75">
      <c r="A37" s="161" t="s">
        <v>21</v>
      </c>
      <c r="B37" s="162" t="s">
        <v>476</v>
      </c>
      <c r="C37" s="163" t="s">
        <v>512</v>
      </c>
      <c r="D37" s="164">
        <v>62200</v>
      </c>
      <c r="E37" s="165">
        <v>5200</v>
      </c>
      <c r="F37" s="166">
        <f t="shared" si="0"/>
        <v>57000</v>
      </c>
    </row>
    <row r="38" spans="1:6" s="4" customFormat="1" ht="12.75">
      <c r="A38" s="161" t="s">
        <v>206</v>
      </c>
      <c r="B38" s="162" t="s">
        <v>476</v>
      </c>
      <c r="C38" s="163" t="s">
        <v>513</v>
      </c>
      <c r="D38" s="164">
        <v>62200</v>
      </c>
      <c r="E38" s="165">
        <v>5200</v>
      </c>
      <c r="F38" s="166">
        <f t="shared" si="0"/>
        <v>57000</v>
      </c>
    </row>
    <row r="39" spans="1:6" s="4" customFormat="1" ht="12.75">
      <c r="A39" s="161" t="s">
        <v>34</v>
      </c>
      <c r="B39" s="162" t="s">
        <v>476</v>
      </c>
      <c r="C39" s="163" t="s">
        <v>514</v>
      </c>
      <c r="D39" s="164">
        <v>62200</v>
      </c>
      <c r="E39" s="165">
        <v>5200</v>
      </c>
      <c r="F39" s="166">
        <f t="shared" si="0"/>
        <v>57000</v>
      </c>
    </row>
    <row r="40" spans="1:6" s="4" customFormat="1" ht="12.75">
      <c r="A40" s="155" t="s">
        <v>97</v>
      </c>
      <c r="B40" s="156" t="s">
        <v>476</v>
      </c>
      <c r="C40" s="157" t="s">
        <v>515</v>
      </c>
      <c r="D40" s="158">
        <v>1271100</v>
      </c>
      <c r="E40" s="159" t="s">
        <v>493</v>
      </c>
      <c r="F40" s="160">
        <f t="shared" si="0"/>
        <v>1271100</v>
      </c>
    </row>
    <row r="41" spans="1:6" s="4" customFormat="1" ht="12.75">
      <c r="A41" s="155" t="s">
        <v>371</v>
      </c>
      <c r="B41" s="156" t="s">
        <v>476</v>
      </c>
      <c r="C41" s="157" t="s">
        <v>516</v>
      </c>
      <c r="D41" s="158">
        <v>1271100</v>
      </c>
      <c r="E41" s="159" t="s">
        <v>493</v>
      </c>
      <c r="F41" s="160">
        <f t="shared" si="0"/>
        <v>1271100</v>
      </c>
    </row>
    <row r="42" spans="1:6" s="4" customFormat="1" ht="22.5">
      <c r="A42" s="155" t="s">
        <v>114</v>
      </c>
      <c r="B42" s="156" t="s">
        <v>476</v>
      </c>
      <c r="C42" s="157" t="s">
        <v>517</v>
      </c>
      <c r="D42" s="158">
        <v>1271100</v>
      </c>
      <c r="E42" s="159" t="s">
        <v>493</v>
      </c>
      <c r="F42" s="160">
        <f t="shared" si="0"/>
        <v>1271100</v>
      </c>
    </row>
    <row r="43" spans="1:6" s="4" customFormat="1" ht="22.5">
      <c r="A43" s="155" t="s">
        <v>194</v>
      </c>
      <c r="B43" s="156" t="s">
        <v>476</v>
      </c>
      <c r="C43" s="157" t="s">
        <v>518</v>
      </c>
      <c r="D43" s="158">
        <v>1271100</v>
      </c>
      <c r="E43" s="159" t="s">
        <v>493</v>
      </c>
      <c r="F43" s="160">
        <f t="shared" si="0"/>
        <v>1271100</v>
      </c>
    </row>
    <row r="44" spans="1:6" s="4" customFormat="1" ht="12.75">
      <c r="A44" s="161" t="s">
        <v>201</v>
      </c>
      <c r="B44" s="162" t="s">
        <v>476</v>
      </c>
      <c r="C44" s="163" t="s">
        <v>519</v>
      </c>
      <c r="D44" s="164">
        <v>1271100</v>
      </c>
      <c r="E44" s="165" t="s">
        <v>493</v>
      </c>
      <c r="F44" s="166">
        <f t="shared" si="0"/>
        <v>1271100</v>
      </c>
    </row>
    <row r="45" spans="1:6" s="4" customFormat="1" ht="12.75">
      <c r="A45" s="161" t="s">
        <v>162</v>
      </c>
      <c r="B45" s="162" t="s">
        <v>476</v>
      </c>
      <c r="C45" s="163" t="s">
        <v>520</v>
      </c>
      <c r="D45" s="164">
        <v>1271100</v>
      </c>
      <c r="E45" s="165" t="s">
        <v>493</v>
      </c>
      <c r="F45" s="166">
        <f t="shared" si="0"/>
        <v>1271100</v>
      </c>
    </row>
    <row r="46" spans="1:6" s="4" customFormat="1" ht="12.75">
      <c r="A46" s="161" t="s">
        <v>171</v>
      </c>
      <c r="B46" s="162" t="s">
        <v>476</v>
      </c>
      <c r="C46" s="163" t="s">
        <v>521</v>
      </c>
      <c r="D46" s="164">
        <v>1271100</v>
      </c>
      <c r="E46" s="165" t="s">
        <v>493</v>
      </c>
      <c r="F46" s="166">
        <f t="shared" si="0"/>
        <v>1271100</v>
      </c>
    </row>
    <row r="47" spans="1:6" s="4" customFormat="1" ht="12.75">
      <c r="A47" s="155" t="s">
        <v>522</v>
      </c>
      <c r="B47" s="156" t="s">
        <v>476</v>
      </c>
      <c r="C47" s="157" t="s">
        <v>523</v>
      </c>
      <c r="D47" s="158">
        <v>4806500</v>
      </c>
      <c r="E47" s="159">
        <v>446442</v>
      </c>
      <c r="F47" s="160">
        <f t="shared" si="0"/>
        <v>4360058</v>
      </c>
    </row>
    <row r="48" spans="1:6" s="4" customFormat="1" ht="22.5">
      <c r="A48" s="155" t="s">
        <v>524</v>
      </c>
      <c r="B48" s="156" t="s">
        <v>476</v>
      </c>
      <c r="C48" s="157" t="s">
        <v>525</v>
      </c>
      <c r="D48" s="158">
        <v>803600</v>
      </c>
      <c r="E48" s="159">
        <v>115834</v>
      </c>
      <c r="F48" s="160">
        <f t="shared" si="0"/>
        <v>687766</v>
      </c>
    </row>
    <row r="49" spans="1:6" s="4" customFormat="1" ht="22.5">
      <c r="A49" s="155" t="s">
        <v>419</v>
      </c>
      <c r="B49" s="156" t="s">
        <v>476</v>
      </c>
      <c r="C49" s="157" t="s">
        <v>526</v>
      </c>
      <c r="D49" s="158">
        <v>803600</v>
      </c>
      <c r="E49" s="159">
        <v>115834</v>
      </c>
      <c r="F49" s="160">
        <f t="shared" si="0"/>
        <v>687766</v>
      </c>
    </row>
    <row r="50" spans="1:6" s="4" customFormat="1" ht="12.75">
      <c r="A50" s="155" t="s">
        <v>148</v>
      </c>
      <c r="B50" s="156" t="s">
        <v>476</v>
      </c>
      <c r="C50" s="157" t="s">
        <v>527</v>
      </c>
      <c r="D50" s="158">
        <v>803600</v>
      </c>
      <c r="E50" s="159">
        <v>115834</v>
      </c>
      <c r="F50" s="160">
        <f t="shared" si="0"/>
        <v>687766</v>
      </c>
    </row>
    <row r="51" spans="1:6" s="4" customFormat="1" ht="22.5">
      <c r="A51" s="161" t="s">
        <v>202</v>
      </c>
      <c r="B51" s="162" t="s">
        <v>476</v>
      </c>
      <c r="C51" s="163" t="s">
        <v>528</v>
      </c>
      <c r="D51" s="164">
        <v>670600</v>
      </c>
      <c r="E51" s="165">
        <v>100000</v>
      </c>
      <c r="F51" s="166">
        <f t="shared" si="0"/>
        <v>570600</v>
      </c>
    </row>
    <row r="52" spans="1:6" s="4" customFormat="1" ht="22.5">
      <c r="A52" s="161" t="s">
        <v>14</v>
      </c>
      <c r="B52" s="162" t="s">
        <v>476</v>
      </c>
      <c r="C52" s="163" t="s">
        <v>529</v>
      </c>
      <c r="D52" s="164">
        <v>670600</v>
      </c>
      <c r="E52" s="165">
        <v>100000</v>
      </c>
      <c r="F52" s="166">
        <f t="shared" si="0"/>
        <v>570600</v>
      </c>
    </row>
    <row r="53" spans="1:6" s="4" customFormat="1" ht="33.75">
      <c r="A53" s="161" t="s">
        <v>189</v>
      </c>
      <c r="B53" s="162" t="s">
        <v>476</v>
      </c>
      <c r="C53" s="163" t="s">
        <v>530</v>
      </c>
      <c r="D53" s="164">
        <v>670600</v>
      </c>
      <c r="E53" s="165">
        <v>100000</v>
      </c>
      <c r="F53" s="166">
        <f t="shared" si="0"/>
        <v>570600</v>
      </c>
    </row>
    <row r="54" spans="1:6" s="4" customFormat="1" ht="22.5">
      <c r="A54" s="161" t="s">
        <v>172</v>
      </c>
      <c r="B54" s="162" t="s">
        <v>476</v>
      </c>
      <c r="C54" s="163" t="s">
        <v>531</v>
      </c>
      <c r="D54" s="164">
        <v>100000</v>
      </c>
      <c r="E54" s="165">
        <v>8034</v>
      </c>
      <c r="F54" s="166">
        <f t="shared" si="0"/>
        <v>91966</v>
      </c>
    </row>
    <row r="55" spans="1:6" s="4" customFormat="1" ht="22.5">
      <c r="A55" s="161" t="s">
        <v>14</v>
      </c>
      <c r="B55" s="162" t="s">
        <v>476</v>
      </c>
      <c r="C55" s="163" t="s">
        <v>532</v>
      </c>
      <c r="D55" s="164">
        <v>100000</v>
      </c>
      <c r="E55" s="165">
        <v>8034</v>
      </c>
      <c r="F55" s="166">
        <f t="shared" si="0"/>
        <v>91966</v>
      </c>
    </row>
    <row r="56" spans="1:6" s="4" customFormat="1" ht="33.75">
      <c r="A56" s="161" t="s">
        <v>189</v>
      </c>
      <c r="B56" s="162" t="s">
        <v>476</v>
      </c>
      <c r="C56" s="163" t="s">
        <v>533</v>
      </c>
      <c r="D56" s="164">
        <v>100000</v>
      </c>
      <c r="E56" s="165">
        <v>8034</v>
      </c>
      <c r="F56" s="166">
        <f t="shared" si="0"/>
        <v>91966</v>
      </c>
    </row>
    <row r="57" spans="1:6" s="4" customFormat="1" ht="12.75">
      <c r="A57" s="161" t="s">
        <v>534</v>
      </c>
      <c r="B57" s="162" t="s">
        <v>476</v>
      </c>
      <c r="C57" s="163" t="s">
        <v>535</v>
      </c>
      <c r="D57" s="164">
        <v>33000</v>
      </c>
      <c r="E57" s="165">
        <v>7800</v>
      </c>
      <c r="F57" s="166">
        <f t="shared" si="0"/>
        <v>25200</v>
      </c>
    </row>
    <row r="58" spans="1:6" s="4" customFormat="1" ht="22.5">
      <c r="A58" s="161" t="s">
        <v>14</v>
      </c>
      <c r="B58" s="162" t="s">
        <v>476</v>
      </c>
      <c r="C58" s="163" t="s">
        <v>536</v>
      </c>
      <c r="D58" s="164">
        <v>33000</v>
      </c>
      <c r="E58" s="165">
        <v>7800</v>
      </c>
      <c r="F58" s="166">
        <f t="shared" si="0"/>
        <v>25200</v>
      </c>
    </row>
    <row r="59" spans="1:6" s="4" customFormat="1" ht="33.75">
      <c r="A59" s="161" t="s">
        <v>189</v>
      </c>
      <c r="B59" s="162" t="s">
        <v>476</v>
      </c>
      <c r="C59" s="163" t="s">
        <v>537</v>
      </c>
      <c r="D59" s="164">
        <v>33000</v>
      </c>
      <c r="E59" s="165">
        <v>7800</v>
      </c>
      <c r="F59" s="166">
        <f t="shared" si="0"/>
        <v>25200</v>
      </c>
    </row>
    <row r="60" spans="1:6" s="4" customFormat="1" ht="12.75">
      <c r="A60" s="155" t="s">
        <v>371</v>
      </c>
      <c r="B60" s="156" t="s">
        <v>476</v>
      </c>
      <c r="C60" s="157" t="s">
        <v>538</v>
      </c>
      <c r="D60" s="158">
        <v>4002900</v>
      </c>
      <c r="E60" s="159">
        <v>330608</v>
      </c>
      <c r="F60" s="160">
        <f t="shared" si="0"/>
        <v>3672292</v>
      </c>
    </row>
    <row r="61" spans="1:6" s="4" customFormat="1" ht="22.5">
      <c r="A61" s="155" t="s">
        <v>114</v>
      </c>
      <c r="B61" s="156" t="s">
        <v>476</v>
      </c>
      <c r="C61" s="157" t="s">
        <v>539</v>
      </c>
      <c r="D61" s="158">
        <v>4002900</v>
      </c>
      <c r="E61" s="159">
        <v>330608</v>
      </c>
      <c r="F61" s="160">
        <f t="shared" si="0"/>
        <v>3672292</v>
      </c>
    </row>
    <row r="62" spans="1:6" s="4" customFormat="1" ht="56.25">
      <c r="A62" s="155" t="s">
        <v>499</v>
      </c>
      <c r="B62" s="156" t="s">
        <v>476</v>
      </c>
      <c r="C62" s="157" t="s">
        <v>540</v>
      </c>
      <c r="D62" s="158">
        <v>3966800</v>
      </c>
      <c r="E62" s="159">
        <v>330608</v>
      </c>
      <c r="F62" s="160">
        <f t="shared" si="0"/>
        <v>3636192</v>
      </c>
    </row>
    <row r="63" spans="1:6" s="4" customFormat="1" ht="45">
      <c r="A63" s="161" t="s">
        <v>541</v>
      </c>
      <c r="B63" s="162" t="s">
        <v>476</v>
      </c>
      <c r="C63" s="163" t="s">
        <v>542</v>
      </c>
      <c r="D63" s="164">
        <v>3138100</v>
      </c>
      <c r="E63" s="165">
        <v>261508</v>
      </c>
      <c r="F63" s="166">
        <f t="shared" si="0"/>
        <v>2876592</v>
      </c>
    </row>
    <row r="64" spans="1:6" s="4" customFormat="1" ht="12.75">
      <c r="A64" s="161" t="s">
        <v>206</v>
      </c>
      <c r="B64" s="162" t="s">
        <v>476</v>
      </c>
      <c r="C64" s="163" t="s">
        <v>543</v>
      </c>
      <c r="D64" s="164">
        <v>3138100</v>
      </c>
      <c r="E64" s="165">
        <v>261508</v>
      </c>
      <c r="F64" s="166">
        <f t="shared" si="0"/>
        <v>2876592</v>
      </c>
    </row>
    <row r="65" spans="1:6" s="4" customFormat="1" ht="12.75">
      <c r="A65" s="161" t="s">
        <v>34</v>
      </c>
      <c r="B65" s="162" t="s">
        <v>476</v>
      </c>
      <c r="C65" s="163" t="s">
        <v>544</v>
      </c>
      <c r="D65" s="164">
        <v>3138100</v>
      </c>
      <c r="E65" s="165">
        <v>261508</v>
      </c>
      <c r="F65" s="166">
        <f t="shared" si="0"/>
        <v>2876592</v>
      </c>
    </row>
    <row r="66" spans="1:6" s="4" customFormat="1" ht="45">
      <c r="A66" s="161" t="s">
        <v>367</v>
      </c>
      <c r="B66" s="162" t="s">
        <v>476</v>
      </c>
      <c r="C66" s="163" t="s">
        <v>545</v>
      </c>
      <c r="D66" s="164">
        <v>106700</v>
      </c>
      <c r="E66" s="165">
        <v>8900</v>
      </c>
      <c r="F66" s="166">
        <f t="shared" si="0"/>
        <v>97800</v>
      </c>
    </row>
    <row r="67" spans="1:6" s="4" customFormat="1" ht="12.75">
      <c r="A67" s="161" t="s">
        <v>206</v>
      </c>
      <c r="B67" s="162" t="s">
        <v>476</v>
      </c>
      <c r="C67" s="163" t="s">
        <v>546</v>
      </c>
      <c r="D67" s="164">
        <v>106700</v>
      </c>
      <c r="E67" s="165">
        <v>8900</v>
      </c>
      <c r="F67" s="166">
        <f t="shared" si="0"/>
        <v>97800</v>
      </c>
    </row>
    <row r="68" spans="1:6" ht="12.75">
      <c r="A68" s="161" t="s">
        <v>34</v>
      </c>
      <c r="B68" s="162" t="s">
        <v>476</v>
      </c>
      <c r="C68" s="163" t="s">
        <v>547</v>
      </c>
      <c r="D68" s="164">
        <v>106700</v>
      </c>
      <c r="E68" s="165">
        <v>8900</v>
      </c>
      <c r="F68" s="166">
        <f t="shared" si="0"/>
        <v>97800</v>
      </c>
    </row>
    <row r="69" spans="1:6" ht="33.75">
      <c r="A69" s="161" t="s">
        <v>548</v>
      </c>
      <c r="B69" s="162" t="s">
        <v>476</v>
      </c>
      <c r="C69" s="163" t="s">
        <v>549</v>
      </c>
      <c r="D69" s="164">
        <v>722000</v>
      </c>
      <c r="E69" s="165">
        <v>60200</v>
      </c>
      <c r="F69" s="166">
        <f t="shared" si="0"/>
        <v>661800</v>
      </c>
    </row>
    <row r="70" spans="1:6" ht="12.75">
      <c r="A70" s="161" t="s">
        <v>206</v>
      </c>
      <c r="B70" s="162" t="s">
        <v>476</v>
      </c>
      <c r="C70" s="163" t="s">
        <v>550</v>
      </c>
      <c r="D70" s="164">
        <v>722000</v>
      </c>
      <c r="E70" s="165">
        <v>60200</v>
      </c>
      <c r="F70" s="166">
        <f aca="true" t="shared" si="1" ref="F70:F133">IF(OR(D70="-",IF(E70="-",0,E70)&gt;=IF(D70="-",0,D70)),"-",IF(D70="-",0,D70)-IF(E70="-",0,E70))</f>
        <v>661800</v>
      </c>
    </row>
    <row r="71" spans="1:6" ht="12.75">
      <c r="A71" s="161" t="s">
        <v>34</v>
      </c>
      <c r="B71" s="162" t="s">
        <v>476</v>
      </c>
      <c r="C71" s="163" t="s">
        <v>551</v>
      </c>
      <c r="D71" s="164">
        <v>722000</v>
      </c>
      <c r="E71" s="165">
        <v>60200</v>
      </c>
      <c r="F71" s="166">
        <f t="shared" si="1"/>
        <v>661800</v>
      </c>
    </row>
    <row r="72" spans="1:6" ht="22.5">
      <c r="A72" s="155" t="s">
        <v>194</v>
      </c>
      <c r="B72" s="156" t="s">
        <v>476</v>
      </c>
      <c r="C72" s="157" t="s">
        <v>552</v>
      </c>
      <c r="D72" s="158">
        <v>36100</v>
      </c>
      <c r="E72" s="159" t="s">
        <v>493</v>
      </c>
      <c r="F72" s="160">
        <f t="shared" si="1"/>
        <v>36100</v>
      </c>
    </row>
    <row r="73" spans="1:6" ht="12.75">
      <c r="A73" s="161" t="s">
        <v>553</v>
      </c>
      <c r="B73" s="162" t="s">
        <v>476</v>
      </c>
      <c r="C73" s="163" t="s">
        <v>554</v>
      </c>
      <c r="D73" s="164">
        <v>36100</v>
      </c>
      <c r="E73" s="165" t="s">
        <v>493</v>
      </c>
      <c r="F73" s="166">
        <f t="shared" si="1"/>
        <v>36100</v>
      </c>
    </row>
    <row r="74" spans="1:6" ht="12.75">
      <c r="A74" s="161" t="s">
        <v>162</v>
      </c>
      <c r="B74" s="162" t="s">
        <v>476</v>
      </c>
      <c r="C74" s="163" t="s">
        <v>555</v>
      </c>
      <c r="D74" s="164">
        <v>36100</v>
      </c>
      <c r="E74" s="165" t="s">
        <v>493</v>
      </c>
      <c r="F74" s="166">
        <f t="shared" si="1"/>
        <v>36100</v>
      </c>
    </row>
    <row r="75" spans="1:6" ht="12.75">
      <c r="A75" s="161" t="s">
        <v>233</v>
      </c>
      <c r="B75" s="162" t="s">
        <v>476</v>
      </c>
      <c r="C75" s="163" t="s">
        <v>556</v>
      </c>
      <c r="D75" s="164">
        <v>36100</v>
      </c>
      <c r="E75" s="165" t="s">
        <v>493</v>
      </c>
      <c r="F75" s="166">
        <f t="shared" si="1"/>
        <v>36100</v>
      </c>
    </row>
    <row r="76" spans="1:6" ht="12.75">
      <c r="A76" s="155" t="s">
        <v>68</v>
      </c>
      <c r="B76" s="156" t="s">
        <v>476</v>
      </c>
      <c r="C76" s="157" t="s">
        <v>557</v>
      </c>
      <c r="D76" s="158">
        <v>801500</v>
      </c>
      <c r="E76" s="159">
        <v>154751.26</v>
      </c>
      <c r="F76" s="160">
        <f t="shared" si="1"/>
        <v>646748.74</v>
      </c>
    </row>
    <row r="77" spans="1:6" ht="12.75">
      <c r="A77" s="155" t="s">
        <v>98</v>
      </c>
      <c r="B77" s="156" t="s">
        <v>476</v>
      </c>
      <c r="C77" s="157" t="s">
        <v>558</v>
      </c>
      <c r="D77" s="158">
        <v>801500</v>
      </c>
      <c r="E77" s="159">
        <v>154751.26</v>
      </c>
      <c r="F77" s="160">
        <f t="shared" si="1"/>
        <v>646748.74</v>
      </c>
    </row>
    <row r="78" spans="1:6" ht="12.75">
      <c r="A78" s="155" t="s">
        <v>371</v>
      </c>
      <c r="B78" s="156" t="s">
        <v>476</v>
      </c>
      <c r="C78" s="157" t="s">
        <v>559</v>
      </c>
      <c r="D78" s="158">
        <v>801500</v>
      </c>
      <c r="E78" s="159">
        <v>154751.26</v>
      </c>
      <c r="F78" s="160">
        <f t="shared" si="1"/>
        <v>646748.74</v>
      </c>
    </row>
    <row r="79" spans="1:6" ht="22.5">
      <c r="A79" s="155" t="s">
        <v>114</v>
      </c>
      <c r="B79" s="156" t="s">
        <v>476</v>
      </c>
      <c r="C79" s="157" t="s">
        <v>560</v>
      </c>
      <c r="D79" s="158">
        <v>801500</v>
      </c>
      <c r="E79" s="159">
        <v>154751.26</v>
      </c>
      <c r="F79" s="160">
        <f t="shared" si="1"/>
        <v>646748.74</v>
      </c>
    </row>
    <row r="80" spans="1:6" ht="33.75">
      <c r="A80" s="155" t="s">
        <v>445</v>
      </c>
      <c r="B80" s="156" t="s">
        <v>476</v>
      </c>
      <c r="C80" s="157" t="s">
        <v>561</v>
      </c>
      <c r="D80" s="158">
        <v>801500</v>
      </c>
      <c r="E80" s="159">
        <v>154751.26</v>
      </c>
      <c r="F80" s="160">
        <f t="shared" si="1"/>
        <v>646748.74</v>
      </c>
    </row>
    <row r="81" spans="1:6" ht="33.75">
      <c r="A81" s="161" t="s">
        <v>182</v>
      </c>
      <c r="B81" s="162" t="s">
        <v>476</v>
      </c>
      <c r="C81" s="163" t="s">
        <v>562</v>
      </c>
      <c r="D81" s="164">
        <v>801500</v>
      </c>
      <c r="E81" s="165">
        <v>154751.26</v>
      </c>
      <c r="F81" s="166">
        <f t="shared" si="1"/>
        <v>646748.74</v>
      </c>
    </row>
    <row r="82" spans="1:6" ht="56.25">
      <c r="A82" s="161" t="s">
        <v>187</v>
      </c>
      <c r="B82" s="162" t="s">
        <v>476</v>
      </c>
      <c r="C82" s="163" t="s">
        <v>563</v>
      </c>
      <c r="D82" s="164">
        <v>801000</v>
      </c>
      <c r="E82" s="165">
        <v>154695.93</v>
      </c>
      <c r="F82" s="166">
        <f t="shared" si="1"/>
        <v>646304.0700000001</v>
      </c>
    </row>
    <row r="83" spans="1:6" s="4" customFormat="1" ht="22.5">
      <c r="A83" s="161" t="s">
        <v>188</v>
      </c>
      <c r="B83" s="162" t="s">
        <v>476</v>
      </c>
      <c r="C83" s="163" t="s">
        <v>564</v>
      </c>
      <c r="D83" s="164">
        <v>801000</v>
      </c>
      <c r="E83" s="165">
        <v>154695.93</v>
      </c>
      <c r="F83" s="166">
        <f t="shared" si="1"/>
        <v>646304.0700000001</v>
      </c>
    </row>
    <row r="84" spans="1:6" s="4" customFormat="1" ht="12.75">
      <c r="A84" s="161" t="s">
        <v>162</v>
      </c>
      <c r="B84" s="162" t="s">
        <v>476</v>
      </c>
      <c r="C84" s="163" t="s">
        <v>565</v>
      </c>
      <c r="D84" s="164">
        <v>500</v>
      </c>
      <c r="E84" s="165">
        <v>55.33</v>
      </c>
      <c r="F84" s="166">
        <f t="shared" si="1"/>
        <v>444.67</v>
      </c>
    </row>
    <row r="85" spans="1:6" ht="12.75">
      <c r="A85" s="161" t="s">
        <v>233</v>
      </c>
      <c r="B85" s="162" t="s">
        <v>476</v>
      </c>
      <c r="C85" s="163" t="s">
        <v>566</v>
      </c>
      <c r="D85" s="164">
        <v>500</v>
      </c>
      <c r="E85" s="165">
        <v>55.33</v>
      </c>
      <c r="F85" s="166">
        <f t="shared" si="1"/>
        <v>444.67</v>
      </c>
    </row>
    <row r="86" spans="1:6" s="4" customFormat="1" ht="22.5">
      <c r="A86" s="155" t="s">
        <v>267</v>
      </c>
      <c r="B86" s="156" t="s">
        <v>476</v>
      </c>
      <c r="C86" s="157" t="s">
        <v>567</v>
      </c>
      <c r="D86" s="158">
        <v>3329957</v>
      </c>
      <c r="E86" s="159">
        <v>510251.5</v>
      </c>
      <c r="F86" s="160">
        <f t="shared" si="1"/>
        <v>2819705.5</v>
      </c>
    </row>
    <row r="87" spans="1:6" s="4" customFormat="1" ht="33.75">
      <c r="A87" s="155" t="s">
        <v>246</v>
      </c>
      <c r="B87" s="156" t="s">
        <v>476</v>
      </c>
      <c r="C87" s="157" t="s">
        <v>568</v>
      </c>
      <c r="D87" s="158">
        <v>758100</v>
      </c>
      <c r="E87" s="159">
        <v>66920</v>
      </c>
      <c r="F87" s="160">
        <f t="shared" si="1"/>
        <v>691180</v>
      </c>
    </row>
    <row r="88" spans="1:6" s="4" customFormat="1" ht="90">
      <c r="A88" s="167" t="s">
        <v>569</v>
      </c>
      <c r="B88" s="156" t="s">
        <v>476</v>
      </c>
      <c r="C88" s="157" t="s">
        <v>570</v>
      </c>
      <c r="D88" s="158">
        <v>519100</v>
      </c>
      <c r="E88" s="159">
        <v>47000</v>
      </c>
      <c r="F88" s="160">
        <f t="shared" si="1"/>
        <v>472100</v>
      </c>
    </row>
    <row r="89" spans="1:6" s="4" customFormat="1" ht="22.5">
      <c r="A89" s="155" t="s">
        <v>571</v>
      </c>
      <c r="B89" s="156" t="s">
        <v>476</v>
      </c>
      <c r="C89" s="157" t="s">
        <v>572</v>
      </c>
      <c r="D89" s="158">
        <v>96100</v>
      </c>
      <c r="E89" s="159" t="s">
        <v>493</v>
      </c>
      <c r="F89" s="160">
        <f t="shared" si="1"/>
        <v>96100</v>
      </c>
    </row>
    <row r="90" spans="1:6" s="4" customFormat="1" ht="12.75">
      <c r="A90" s="155" t="s">
        <v>148</v>
      </c>
      <c r="B90" s="156" t="s">
        <v>476</v>
      </c>
      <c r="C90" s="157" t="s">
        <v>573</v>
      </c>
      <c r="D90" s="158">
        <v>96100</v>
      </c>
      <c r="E90" s="159" t="s">
        <v>493</v>
      </c>
      <c r="F90" s="160">
        <f t="shared" si="1"/>
        <v>96100</v>
      </c>
    </row>
    <row r="91" spans="1:6" s="4" customFormat="1" ht="12.75">
      <c r="A91" s="161" t="s">
        <v>574</v>
      </c>
      <c r="B91" s="162" t="s">
        <v>476</v>
      </c>
      <c r="C91" s="163" t="s">
        <v>575</v>
      </c>
      <c r="D91" s="164">
        <v>96100</v>
      </c>
      <c r="E91" s="165" t="s">
        <v>493</v>
      </c>
      <c r="F91" s="166">
        <f t="shared" si="1"/>
        <v>96100</v>
      </c>
    </row>
    <row r="92" spans="1:6" s="4" customFormat="1" ht="22.5">
      <c r="A92" s="161" t="s">
        <v>14</v>
      </c>
      <c r="B92" s="162" t="s">
        <v>476</v>
      </c>
      <c r="C92" s="163" t="s">
        <v>576</v>
      </c>
      <c r="D92" s="164">
        <v>96100</v>
      </c>
      <c r="E92" s="165" t="s">
        <v>493</v>
      </c>
      <c r="F92" s="166">
        <f t="shared" si="1"/>
        <v>96100</v>
      </c>
    </row>
    <row r="93" spans="1:6" s="4" customFormat="1" ht="33.75">
      <c r="A93" s="161" t="s">
        <v>189</v>
      </c>
      <c r="B93" s="162" t="s">
        <v>476</v>
      </c>
      <c r="C93" s="163" t="s">
        <v>577</v>
      </c>
      <c r="D93" s="164">
        <v>96100</v>
      </c>
      <c r="E93" s="165" t="s">
        <v>493</v>
      </c>
      <c r="F93" s="166">
        <f t="shared" si="1"/>
        <v>96100</v>
      </c>
    </row>
    <row r="94" spans="1:6" s="4" customFormat="1" ht="45">
      <c r="A94" s="155" t="s">
        <v>136</v>
      </c>
      <c r="B94" s="156" t="s">
        <v>476</v>
      </c>
      <c r="C94" s="157" t="s">
        <v>578</v>
      </c>
      <c r="D94" s="158">
        <v>423000</v>
      </c>
      <c r="E94" s="159">
        <v>47000</v>
      </c>
      <c r="F94" s="160">
        <f t="shared" si="1"/>
        <v>376000</v>
      </c>
    </row>
    <row r="95" spans="1:6" s="4" customFormat="1" ht="12.75">
      <c r="A95" s="155" t="s">
        <v>148</v>
      </c>
      <c r="B95" s="156" t="s">
        <v>476</v>
      </c>
      <c r="C95" s="157" t="s">
        <v>579</v>
      </c>
      <c r="D95" s="158">
        <v>423000</v>
      </c>
      <c r="E95" s="159">
        <v>47000</v>
      </c>
      <c r="F95" s="160">
        <f t="shared" si="1"/>
        <v>376000</v>
      </c>
    </row>
    <row r="96" spans="1:6" s="4" customFormat="1" ht="33.75">
      <c r="A96" s="161" t="s">
        <v>203</v>
      </c>
      <c r="B96" s="162" t="s">
        <v>476</v>
      </c>
      <c r="C96" s="163" t="s">
        <v>580</v>
      </c>
      <c r="D96" s="164">
        <v>223000</v>
      </c>
      <c r="E96" s="165">
        <v>47000</v>
      </c>
      <c r="F96" s="166">
        <f t="shared" si="1"/>
        <v>176000</v>
      </c>
    </row>
    <row r="97" spans="1:6" s="4" customFormat="1" ht="22.5">
      <c r="A97" s="161" t="s">
        <v>14</v>
      </c>
      <c r="B97" s="162" t="s">
        <v>476</v>
      </c>
      <c r="C97" s="163" t="s">
        <v>581</v>
      </c>
      <c r="D97" s="164">
        <v>223000</v>
      </c>
      <c r="E97" s="165">
        <v>47000</v>
      </c>
      <c r="F97" s="166">
        <f t="shared" si="1"/>
        <v>176000</v>
      </c>
    </row>
    <row r="98" spans="1:6" s="4" customFormat="1" ht="33.75">
      <c r="A98" s="161" t="s">
        <v>189</v>
      </c>
      <c r="B98" s="162" t="s">
        <v>476</v>
      </c>
      <c r="C98" s="163" t="s">
        <v>582</v>
      </c>
      <c r="D98" s="164">
        <v>223000</v>
      </c>
      <c r="E98" s="165">
        <v>47000</v>
      </c>
      <c r="F98" s="166">
        <f t="shared" si="1"/>
        <v>176000</v>
      </c>
    </row>
    <row r="99" spans="1:6" s="4" customFormat="1" ht="22.5">
      <c r="A99" s="161" t="s">
        <v>166</v>
      </c>
      <c r="B99" s="162" t="s">
        <v>476</v>
      </c>
      <c r="C99" s="163" t="s">
        <v>583</v>
      </c>
      <c r="D99" s="164">
        <v>200000</v>
      </c>
      <c r="E99" s="165" t="s">
        <v>493</v>
      </c>
      <c r="F99" s="166">
        <f t="shared" si="1"/>
        <v>200000</v>
      </c>
    </row>
    <row r="100" spans="1:6" s="4" customFormat="1" ht="22.5">
      <c r="A100" s="161" t="s">
        <v>14</v>
      </c>
      <c r="B100" s="162" t="s">
        <v>476</v>
      </c>
      <c r="C100" s="163" t="s">
        <v>584</v>
      </c>
      <c r="D100" s="164">
        <v>200000</v>
      </c>
      <c r="E100" s="165" t="s">
        <v>493</v>
      </c>
      <c r="F100" s="166">
        <f t="shared" si="1"/>
        <v>200000</v>
      </c>
    </row>
    <row r="101" spans="1:6" s="4" customFormat="1" ht="33.75">
      <c r="A101" s="161" t="s">
        <v>189</v>
      </c>
      <c r="B101" s="162" t="s">
        <v>476</v>
      </c>
      <c r="C101" s="163" t="s">
        <v>585</v>
      </c>
      <c r="D101" s="164">
        <v>200000</v>
      </c>
      <c r="E101" s="165" t="s">
        <v>493</v>
      </c>
      <c r="F101" s="166">
        <f t="shared" si="1"/>
        <v>200000</v>
      </c>
    </row>
    <row r="102" spans="1:6" s="4" customFormat="1" ht="12.75">
      <c r="A102" s="155" t="s">
        <v>371</v>
      </c>
      <c r="B102" s="156" t="s">
        <v>476</v>
      </c>
      <c r="C102" s="157" t="s">
        <v>586</v>
      </c>
      <c r="D102" s="158">
        <v>239000</v>
      </c>
      <c r="E102" s="159">
        <v>19920</v>
      </c>
      <c r="F102" s="160">
        <f t="shared" si="1"/>
        <v>219080</v>
      </c>
    </row>
    <row r="103" spans="1:6" ht="22.5">
      <c r="A103" s="155" t="s">
        <v>114</v>
      </c>
      <c r="B103" s="156" t="s">
        <v>476</v>
      </c>
      <c r="C103" s="157" t="s">
        <v>587</v>
      </c>
      <c r="D103" s="158">
        <v>239000</v>
      </c>
      <c r="E103" s="159">
        <v>19920</v>
      </c>
      <c r="F103" s="160">
        <f t="shared" si="1"/>
        <v>219080</v>
      </c>
    </row>
    <row r="104" spans="1:6" ht="56.25">
      <c r="A104" s="155" t="s">
        <v>499</v>
      </c>
      <c r="B104" s="156" t="s">
        <v>476</v>
      </c>
      <c r="C104" s="157" t="s">
        <v>588</v>
      </c>
      <c r="D104" s="158">
        <v>239000</v>
      </c>
      <c r="E104" s="159">
        <v>19920</v>
      </c>
      <c r="F104" s="160">
        <f t="shared" si="1"/>
        <v>219080</v>
      </c>
    </row>
    <row r="105" spans="1:6" ht="45">
      <c r="A105" s="161" t="s">
        <v>589</v>
      </c>
      <c r="B105" s="162" t="s">
        <v>476</v>
      </c>
      <c r="C105" s="163" t="s">
        <v>590</v>
      </c>
      <c r="D105" s="164">
        <v>239000</v>
      </c>
      <c r="E105" s="165">
        <v>19920</v>
      </c>
      <c r="F105" s="166">
        <f t="shared" si="1"/>
        <v>219080</v>
      </c>
    </row>
    <row r="106" spans="1:6" s="111" customFormat="1" ht="12.75">
      <c r="A106" s="161" t="s">
        <v>206</v>
      </c>
      <c r="B106" s="162" t="s">
        <v>476</v>
      </c>
      <c r="C106" s="163" t="s">
        <v>591</v>
      </c>
      <c r="D106" s="164">
        <v>239000</v>
      </c>
      <c r="E106" s="165">
        <v>19920</v>
      </c>
      <c r="F106" s="166">
        <f t="shared" si="1"/>
        <v>219080</v>
      </c>
    </row>
    <row r="107" spans="1:6" s="111" customFormat="1" ht="12.75">
      <c r="A107" s="161" t="s">
        <v>34</v>
      </c>
      <c r="B107" s="162" t="s">
        <v>476</v>
      </c>
      <c r="C107" s="163" t="s">
        <v>592</v>
      </c>
      <c r="D107" s="164">
        <v>239000</v>
      </c>
      <c r="E107" s="165">
        <v>19920</v>
      </c>
      <c r="F107" s="166">
        <f t="shared" si="1"/>
        <v>219080</v>
      </c>
    </row>
    <row r="108" spans="1:6" s="111" customFormat="1" ht="12.75">
      <c r="A108" s="155" t="s">
        <v>99</v>
      </c>
      <c r="B108" s="156" t="s">
        <v>476</v>
      </c>
      <c r="C108" s="157" t="s">
        <v>593</v>
      </c>
      <c r="D108" s="158">
        <v>657000</v>
      </c>
      <c r="E108" s="159" t="s">
        <v>493</v>
      </c>
      <c r="F108" s="160">
        <f t="shared" si="1"/>
        <v>657000</v>
      </c>
    </row>
    <row r="109" spans="1:6" s="111" customFormat="1" ht="90">
      <c r="A109" s="167" t="s">
        <v>569</v>
      </c>
      <c r="B109" s="156" t="s">
        <v>476</v>
      </c>
      <c r="C109" s="157" t="s">
        <v>594</v>
      </c>
      <c r="D109" s="158">
        <v>657000</v>
      </c>
      <c r="E109" s="159" t="s">
        <v>493</v>
      </c>
      <c r="F109" s="160">
        <f t="shared" si="1"/>
        <v>657000</v>
      </c>
    </row>
    <row r="110" spans="1:6" s="111" customFormat="1" ht="22.5">
      <c r="A110" s="155" t="s">
        <v>0</v>
      </c>
      <c r="B110" s="156" t="s">
        <v>476</v>
      </c>
      <c r="C110" s="157" t="s">
        <v>595</v>
      </c>
      <c r="D110" s="158">
        <v>657000</v>
      </c>
      <c r="E110" s="159" t="s">
        <v>493</v>
      </c>
      <c r="F110" s="160">
        <f t="shared" si="1"/>
        <v>657000</v>
      </c>
    </row>
    <row r="111" spans="1:6" s="112" customFormat="1" ht="12.75">
      <c r="A111" s="155" t="s">
        <v>148</v>
      </c>
      <c r="B111" s="156" t="s">
        <v>476</v>
      </c>
      <c r="C111" s="157" t="s">
        <v>596</v>
      </c>
      <c r="D111" s="158">
        <v>380000</v>
      </c>
      <c r="E111" s="159" t="s">
        <v>493</v>
      </c>
      <c r="F111" s="160">
        <f t="shared" si="1"/>
        <v>380000</v>
      </c>
    </row>
    <row r="112" spans="1:6" s="112" customFormat="1" ht="33.75">
      <c r="A112" s="161" t="s">
        <v>31</v>
      </c>
      <c r="B112" s="162" t="s">
        <v>476</v>
      </c>
      <c r="C112" s="163" t="s">
        <v>597</v>
      </c>
      <c r="D112" s="164">
        <v>130000</v>
      </c>
      <c r="E112" s="165" t="s">
        <v>493</v>
      </c>
      <c r="F112" s="166">
        <f t="shared" si="1"/>
        <v>130000</v>
      </c>
    </row>
    <row r="113" spans="1:6" s="111" customFormat="1" ht="22.5">
      <c r="A113" s="161" t="s">
        <v>14</v>
      </c>
      <c r="B113" s="162" t="s">
        <v>476</v>
      </c>
      <c r="C113" s="163" t="s">
        <v>598</v>
      </c>
      <c r="D113" s="164">
        <v>130000</v>
      </c>
      <c r="E113" s="165" t="s">
        <v>493</v>
      </c>
      <c r="F113" s="166">
        <f t="shared" si="1"/>
        <v>130000</v>
      </c>
    </row>
    <row r="114" spans="1:6" s="111" customFormat="1" ht="33.75">
      <c r="A114" s="161" t="s">
        <v>189</v>
      </c>
      <c r="B114" s="162" t="s">
        <v>476</v>
      </c>
      <c r="C114" s="163" t="s">
        <v>599</v>
      </c>
      <c r="D114" s="164">
        <v>130000</v>
      </c>
      <c r="E114" s="165" t="s">
        <v>493</v>
      </c>
      <c r="F114" s="166">
        <f t="shared" si="1"/>
        <v>130000</v>
      </c>
    </row>
    <row r="115" spans="1:6" s="111" customFormat="1" ht="22.5">
      <c r="A115" s="161" t="s">
        <v>135</v>
      </c>
      <c r="B115" s="162" t="s">
        <v>476</v>
      </c>
      <c r="C115" s="163" t="s">
        <v>600</v>
      </c>
      <c r="D115" s="164">
        <v>250000</v>
      </c>
      <c r="E115" s="165" t="s">
        <v>493</v>
      </c>
      <c r="F115" s="166">
        <f t="shared" si="1"/>
        <v>250000</v>
      </c>
    </row>
    <row r="116" spans="1:6" s="111" customFormat="1" ht="22.5">
      <c r="A116" s="161" t="s">
        <v>14</v>
      </c>
      <c r="B116" s="162" t="s">
        <v>476</v>
      </c>
      <c r="C116" s="163" t="s">
        <v>601</v>
      </c>
      <c r="D116" s="164">
        <v>250000</v>
      </c>
      <c r="E116" s="165" t="s">
        <v>493</v>
      </c>
      <c r="F116" s="166">
        <f t="shared" si="1"/>
        <v>250000</v>
      </c>
    </row>
    <row r="117" spans="1:6" s="111" customFormat="1" ht="33.75">
      <c r="A117" s="161" t="s">
        <v>189</v>
      </c>
      <c r="B117" s="162" t="s">
        <v>476</v>
      </c>
      <c r="C117" s="163" t="s">
        <v>602</v>
      </c>
      <c r="D117" s="164">
        <v>250000</v>
      </c>
      <c r="E117" s="165" t="s">
        <v>493</v>
      </c>
      <c r="F117" s="166">
        <f t="shared" si="1"/>
        <v>250000</v>
      </c>
    </row>
    <row r="118" spans="1:6" s="111" customFormat="1" ht="33.75">
      <c r="A118" s="155" t="s">
        <v>268</v>
      </c>
      <c r="B118" s="156" t="s">
        <v>476</v>
      </c>
      <c r="C118" s="157" t="s">
        <v>603</v>
      </c>
      <c r="D118" s="158">
        <v>277000</v>
      </c>
      <c r="E118" s="159" t="s">
        <v>493</v>
      </c>
      <c r="F118" s="160">
        <f t="shared" si="1"/>
        <v>277000</v>
      </c>
    </row>
    <row r="119" spans="1:6" s="111" customFormat="1" ht="12.75">
      <c r="A119" s="161" t="s">
        <v>604</v>
      </c>
      <c r="B119" s="162" t="s">
        <v>476</v>
      </c>
      <c r="C119" s="163" t="s">
        <v>605</v>
      </c>
      <c r="D119" s="164">
        <v>277000</v>
      </c>
      <c r="E119" s="165" t="s">
        <v>493</v>
      </c>
      <c r="F119" s="166">
        <f t="shared" si="1"/>
        <v>277000</v>
      </c>
    </row>
    <row r="120" spans="1:6" s="111" customFormat="1" ht="22.5">
      <c r="A120" s="161" t="s">
        <v>4</v>
      </c>
      <c r="B120" s="162" t="s">
        <v>476</v>
      </c>
      <c r="C120" s="163" t="s">
        <v>606</v>
      </c>
      <c r="D120" s="164">
        <v>277000</v>
      </c>
      <c r="E120" s="165" t="s">
        <v>493</v>
      </c>
      <c r="F120" s="166">
        <f t="shared" si="1"/>
        <v>277000</v>
      </c>
    </row>
    <row r="121" spans="1:6" s="111" customFormat="1" ht="12.75">
      <c r="A121" s="161" t="s">
        <v>317</v>
      </c>
      <c r="B121" s="162" t="s">
        <v>476</v>
      </c>
      <c r="C121" s="163" t="s">
        <v>607</v>
      </c>
      <c r="D121" s="164">
        <v>277000</v>
      </c>
      <c r="E121" s="165" t="s">
        <v>493</v>
      </c>
      <c r="F121" s="166">
        <f t="shared" si="1"/>
        <v>277000</v>
      </c>
    </row>
    <row r="122" spans="1:6" s="111" customFormat="1" ht="33.75">
      <c r="A122" s="155" t="s">
        <v>416</v>
      </c>
      <c r="B122" s="156" t="s">
        <v>476</v>
      </c>
      <c r="C122" s="157" t="s">
        <v>608</v>
      </c>
      <c r="D122" s="158">
        <v>1914857</v>
      </c>
      <c r="E122" s="159">
        <v>443331.5</v>
      </c>
      <c r="F122" s="160">
        <f t="shared" si="1"/>
        <v>1471525.5</v>
      </c>
    </row>
    <row r="123" spans="1:6" s="2" customFormat="1" ht="12.75">
      <c r="A123" s="155" t="s">
        <v>371</v>
      </c>
      <c r="B123" s="156" t="s">
        <v>476</v>
      </c>
      <c r="C123" s="157" t="s">
        <v>609</v>
      </c>
      <c r="D123" s="158">
        <v>1914857</v>
      </c>
      <c r="E123" s="159">
        <v>443331.5</v>
      </c>
      <c r="F123" s="160">
        <f t="shared" si="1"/>
        <v>1471525.5</v>
      </c>
    </row>
    <row r="124" spans="1:6" ht="22.5">
      <c r="A124" s="155" t="s">
        <v>114</v>
      </c>
      <c r="B124" s="156" t="s">
        <v>476</v>
      </c>
      <c r="C124" s="157" t="s">
        <v>610</v>
      </c>
      <c r="D124" s="158">
        <v>1914857</v>
      </c>
      <c r="E124" s="159">
        <v>443331.5</v>
      </c>
      <c r="F124" s="160">
        <f t="shared" si="1"/>
        <v>1471525.5</v>
      </c>
    </row>
    <row r="125" spans="1:6" ht="45">
      <c r="A125" s="155" t="s">
        <v>430</v>
      </c>
      <c r="B125" s="156" t="s">
        <v>476</v>
      </c>
      <c r="C125" s="157" t="s">
        <v>611</v>
      </c>
      <c r="D125" s="158">
        <v>1914857</v>
      </c>
      <c r="E125" s="159">
        <v>443331.5</v>
      </c>
      <c r="F125" s="160">
        <f t="shared" si="1"/>
        <v>1471525.5</v>
      </c>
    </row>
    <row r="126" spans="1:6" ht="22.5">
      <c r="A126" s="161" t="s">
        <v>61</v>
      </c>
      <c r="B126" s="162" t="s">
        <v>476</v>
      </c>
      <c r="C126" s="163" t="s">
        <v>612</v>
      </c>
      <c r="D126" s="164">
        <v>1907817</v>
      </c>
      <c r="E126" s="165">
        <v>436291.5</v>
      </c>
      <c r="F126" s="166">
        <f t="shared" si="1"/>
        <v>1471525.5</v>
      </c>
    </row>
    <row r="127" spans="1:6" ht="56.25">
      <c r="A127" s="161" t="s">
        <v>187</v>
      </c>
      <c r="B127" s="162" t="s">
        <v>476</v>
      </c>
      <c r="C127" s="163" t="s">
        <v>613</v>
      </c>
      <c r="D127" s="164">
        <v>1812400</v>
      </c>
      <c r="E127" s="165">
        <v>436291.5</v>
      </c>
      <c r="F127" s="166">
        <f t="shared" si="1"/>
        <v>1376108.5</v>
      </c>
    </row>
    <row r="128" spans="1:6" ht="22.5">
      <c r="A128" s="161" t="s">
        <v>188</v>
      </c>
      <c r="B128" s="162" t="s">
        <v>476</v>
      </c>
      <c r="C128" s="163" t="s">
        <v>614</v>
      </c>
      <c r="D128" s="164">
        <v>1812400</v>
      </c>
      <c r="E128" s="165">
        <v>436291.5</v>
      </c>
      <c r="F128" s="166">
        <f t="shared" si="1"/>
        <v>1376108.5</v>
      </c>
    </row>
    <row r="129" spans="1:6" ht="22.5">
      <c r="A129" s="161" t="s">
        <v>14</v>
      </c>
      <c r="B129" s="162" t="s">
        <v>476</v>
      </c>
      <c r="C129" s="163" t="s">
        <v>615</v>
      </c>
      <c r="D129" s="164">
        <v>95417</v>
      </c>
      <c r="E129" s="165" t="s">
        <v>493</v>
      </c>
      <c r="F129" s="166">
        <f t="shared" si="1"/>
        <v>95417</v>
      </c>
    </row>
    <row r="130" spans="1:6" s="4" customFormat="1" ht="33.75">
      <c r="A130" s="161" t="s">
        <v>189</v>
      </c>
      <c r="B130" s="162" t="s">
        <v>476</v>
      </c>
      <c r="C130" s="163" t="s">
        <v>616</v>
      </c>
      <c r="D130" s="164">
        <v>95417</v>
      </c>
      <c r="E130" s="165" t="s">
        <v>493</v>
      </c>
      <c r="F130" s="166">
        <f t="shared" si="1"/>
        <v>95417</v>
      </c>
    </row>
    <row r="131" spans="1:6" ht="22.5">
      <c r="A131" s="161" t="s">
        <v>62</v>
      </c>
      <c r="B131" s="162" t="s">
        <v>476</v>
      </c>
      <c r="C131" s="163" t="s">
        <v>617</v>
      </c>
      <c r="D131" s="164">
        <v>7040</v>
      </c>
      <c r="E131" s="165">
        <v>7040</v>
      </c>
      <c r="F131" s="166" t="str">
        <f t="shared" si="1"/>
        <v>-</v>
      </c>
    </row>
    <row r="132" spans="1:6" ht="22.5">
      <c r="A132" s="161" t="s">
        <v>14</v>
      </c>
      <c r="B132" s="162" t="s">
        <v>476</v>
      </c>
      <c r="C132" s="163" t="s">
        <v>618</v>
      </c>
      <c r="D132" s="164">
        <v>7040</v>
      </c>
      <c r="E132" s="165">
        <v>7040</v>
      </c>
      <c r="F132" s="166" t="str">
        <f t="shared" si="1"/>
        <v>-</v>
      </c>
    </row>
    <row r="133" spans="1:6" ht="33.75">
      <c r="A133" s="161" t="s">
        <v>189</v>
      </c>
      <c r="B133" s="162" t="s">
        <v>476</v>
      </c>
      <c r="C133" s="163" t="s">
        <v>619</v>
      </c>
      <c r="D133" s="164">
        <v>7040</v>
      </c>
      <c r="E133" s="165">
        <v>7040</v>
      </c>
      <c r="F133" s="166" t="str">
        <f t="shared" si="1"/>
        <v>-</v>
      </c>
    </row>
    <row r="134" spans="1:6" ht="12.75">
      <c r="A134" s="155" t="s">
        <v>318</v>
      </c>
      <c r="B134" s="156" t="s">
        <v>476</v>
      </c>
      <c r="C134" s="157" t="s">
        <v>620</v>
      </c>
      <c r="D134" s="158">
        <v>17608780</v>
      </c>
      <c r="E134" s="159">
        <v>1857926.44</v>
      </c>
      <c r="F134" s="160">
        <f aca="true" t="shared" si="2" ref="F134:F197">IF(OR(D134="-",IF(E134="-",0,E134)&gt;=IF(D134="-",0,D134)),"-",IF(D134="-",0,D134)-IF(E134="-",0,E134))</f>
        <v>15750853.56</v>
      </c>
    </row>
    <row r="135" spans="1:6" ht="12.75">
      <c r="A135" s="155" t="s">
        <v>100</v>
      </c>
      <c r="B135" s="156" t="s">
        <v>476</v>
      </c>
      <c r="C135" s="157" t="s">
        <v>621</v>
      </c>
      <c r="D135" s="158">
        <v>260000</v>
      </c>
      <c r="E135" s="159" t="s">
        <v>493</v>
      </c>
      <c r="F135" s="160">
        <f t="shared" si="2"/>
        <v>260000</v>
      </c>
    </row>
    <row r="136" spans="1:6" ht="22.5">
      <c r="A136" s="155" t="s">
        <v>622</v>
      </c>
      <c r="B136" s="156" t="s">
        <v>476</v>
      </c>
      <c r="C136" s="157" t="s">
        <v>623</v>
      </c>
      <c r="D136" s="158">
        <v>260000</v>
      </c>
      <c r="E136" s="159" t="s">
        <v>493</v>
      </c>
      <c r="F136" s="160">
        <f t="shared" si="2"/>
        <v>260000</v>
      </c>
    </row>
    <row r="137" spans="1:6" ht="22.5">
      <c r="A137" s="155" t="s">
        <v>624</v>
      </c>
      <c r="B137" s="156" t="s">
        <v>476</v>
      </c>
      <c r="C137" s="157" t="s">
        <v>625</v>
      </c>
      <c r="D137" s="158">
        <v>260000</v>
      </c>
      <c r="E137" s="159" t="s">
        <v>493</v>
      </c>
      <c r="F137" s="160">
        <f t="shared" si="2"/>
        <v>260000</v>
      </c>
    </row>
    <row r="138" spans="1:6" ht="12.75">
      <c r="A138" s="155" t="s">
        <v>148</v>
      </c>
      <c r="B138" s="156" t="s">
        <v>476</v>
      </c>
      <c r="C138" s="157" t="s">
        <v>626</v>
      </c>
      <c r="D138" s="158">
        <v>260000</v>
      </c>
      <c r="E138" s="159" t="s">
        <v>493</v>
      </c>
      <c r="F138" s="160">
        <f t="shared" si="2"/>
        <v>260000</v>
      </c>
    </row>
    <row r="139" spans="1:6" s="111" customFormat="1" ht="22.5">
      <c r="A139" s="161" t="s">
        <v>417</v>
      </c>
      <c r="B139" s="162" t="s">
        <v>476</v>
      </c>
      <c r="C139" s="163" t="s">
        <v>627</v>
      </c>
      <c r="D139" s="164">
        <v>260000</v>
      </c>
      <c r="E139" s="165" t="s">
        <v>493</v>
      </c>
      <c r="F139" s="166">
        <f t="shared" si="2"/>
        <v>260000</v>
      </c>
    </row>
    <row r="140" spans="1:6" s="111" customFormat="1" ht="12.75">
      <c r="A140" s="161" t="s">
        <v>162</v>
      </c>
      <c r="B140" s="162" t="s">
        <v>476</v>
      </c>
      <c r="C140" s="163" t="s">
        <v>628</v>
      </c>
      <c r="D140" s="164">
        <v>260000</v>
      </c>
      <c r="E140" s="165" t="s">
        <v>493</v>
      </c>
      <c r="F140" s="166">
        <f t="shared" si="2"/>
        <v>260000</v>
      </c>
    </row>
    <row r="141" spans="1:6" s="111" customFormat="1" ht="45">
      <c r="A141" s="161" t="s">
        <v>1</v>
      </c>
      <c r="B141" s="162" t="s">
        <v>476</v>
      </c>
      <c r="C141" s="163" t="s">
        <v>629</v>
      </c>
      <c r="D141" s="164">
        <v>260000</v>
      </c>
      <c r="E141" s="165" t="s">
        <v>493</v>
      </c>
      <c r="F141" s="166">
        <f t="shared" si="2"/>
        <v>260000</v>
      </c>
    </row>
    <row r="142" spans="1:6" s="111" customFormat="1" ht="12.75">
      <c r="A142" s="155" t="s">
        <v>101</v>
      </c>
      <c r="B142" s="156" t="s">
        <v>476</v>
      </c>
      <c r="C142" s="157" t="s">
        <v>630</v>
      </c>
      <c r="D142" s="158">
        <v>2750000</v>
      </c>
      <c r="E142" s="159">
        <v>448524.59</v>
      </c>
      <c r="F142" s="160">
        <f t="shared" si="2"/>
        <v>2301475.41</v>
      </c>
    </row>
    <row r="143" spans="1:6" s="111" customFormat="1" ht="45">
      <c r="A143" s="155" t="s">
        <v>631</v>
      </c>
      <c r="B143" s="156" t="s">
        <v>476</v>
      </c>
      <c r="C143" s="157" t="s">
        <v>632</v>
      </c>
      <c r="D143" s="158">
        <v>2750000</v>
      </c>
      <c r="E143" s="159">
        <v>448524.59</v>
      </c>
      <c r="F143" s="160">
        <f t="shared" si="2"/>
        <v>2301475.41</v>
      </c>
    </row>
    <row r="144" spans="1:6" s="111" customFormat="1" ht="22.5">
      <c r="A144" s="155" t="s">
        <v>372</v>
      </c>
      <c r="B144" s="156" t="s">
        <v>476</v>
      </c>
      <c r="C144" s="157" t="s">
        <v>633</v>
      </c>
      <c r="D144" s="158">
        <v>2750000</v>
      </c>
      <c r="E144" s="159">
        <v>448524.59</v>
      </c>
      <c r="F144" s="160">
        <f t="shared" si="2"/>
        <v>2301475.41</v>
      </c>
    </row>
    <row r="145" spans="1:6" s="111" customFormat="1" ht="12.75">
      <c r="A145" s="155" t="s">
        <v>148</v>
      </c>
      <c r="B145" s="156" t="s">
        <v>476</v>
      </c>
      <c r="C145" s="157" t="s">
        <v>634</v>
      </c>
      <c r="D145" s="158">
        <v>2750000</v>
      </c>
      <c r="E145" s="159">
        <v>448524.59</v>
      </c>
      <c r="F145" s="160">
        <f t="shared" si="2"/>
        <v>2301475.41</v>
      </c>
    </row>
    <row r="146" spans="1:6" ht="12.75">
      <c r="A146" s="161" t="s">
        <v>373</v>
      </c>
      <c r="B146" s="162" t="s">
        <v>476</v>
      </c>
      <c r="C146" s="163" t="s">
        <v>635</v>
      </c>
      <c r="D146" s="164">
        <v>2750000</v>
      </c>
      <c r="E146" s="165">
        <v>448524.59</v>
      </c>
      <c r="F146" s="166">
        <f t="shared" si="2"/>
        <v>2301475.41</v>
      </c>
    </row>
    <row r="147" spans="1:6" s="4" customFormat="1" ht="22.5">
      <c r="A147" s="161" t="s">
        <v>14</v>
      </c>
      <c r="B147" s="162" t="s">
        <v>476</v>
      </c>
      <c r="C147" s="163" t="s">
        <v>636</v>
      </c>
      <c r="D147" s="164">
        <v>2750000</v>
      </c>
      <c r="E147" s="165">
        <v>448524.59</v>
      </c>
      <c r="F147" s="166">
        <f t="shared" si="2"/>
        <v>2301475.41</v>
      </c>
    </row>
    <row r="148" spans="1:6" ht="33.75">
      <c r="A148" s="161" t="s">
        <v>189</v>
      </c>
      <c r="B148" s="162" t="s">
        <v>476</v>
      </c>
      <c r="C148" s="163" t="s">
        <v>637</v>
      </c>
      <c r="D148" s="164">
        <v>2750000</v>
      </c>
      <c r="E148" s="165">
        <v>448524.59</v>
      </c>
      <c r="F148" s="166">
        <f t="shared" si="2"/>
        <v>2301475.41</v>
      </c>
    </row>
    <row r="149" spans="1:6" ht="12.75">
      <c r="A149" s="155" t="s">
        <v>112</v>
      </c>
      <c r="B149" s="156" t="s">
        <v>476</v>
      </c>
      <c r="C149" s="157" t="s">
        <v>638</v>
      </c>
      <c r="D149" s="158">
        <v>14508780</v>
      </c>
      <c r="E149" s="159">
        <v>1409401.85</v>
      </c>
      <c r="F149" s="160">
        <f t="shared" si="2"/>
        <v>13099378.15</v>
      </c>
    </row>
    <row r="150" spans="1:6" ht="33.75">
      <c r="A150" s="155" t="s">
        <v>639</v>
      </c>
      <c r="B150" s="156" t="s">
        <v>476</v>
      </c>
      <c r="C150" s="157" t="s">
        <v>640</v>
      </c>
      <c r="D150" s="158">
        <v>686500</v>
      </c>
      <c r="E150" s="159">
        <v>83655</v>
      </c>
      <c r="F150" s="160">
        <f t="shared" si="2"/>
        <v>602845</v>
      </c>
    </row>
    <row r="151" spans="1:6" ht="22.5">
      <c r="A151" s="155" t="s">
        <v>2</v>
      </c>
      <c r="B151" s="156" t="s">
        <v>476</v>
      </c>
      <c r="C151" s="157" t="s">
        <v>641</v>
      </c>
      <c r="D151" s="158">
        <v>686500</v>
      </c>
      <c r="E151" s="159">
        <v>83655</v>
      </c>
      <c r="F151" s="160">
        <f t="shared" si="2"/>
        <v>602845</v>
      </c>
    </row>
    <row r="152" spans="1:6" ht="12.75">
      <c r="A152" s="155" t="s">
        <v>148</v>
      </c>
      <c r="B152" s="156" t="s">
        <v>476</v>
      </c>
      <c r="C152" s="157" t="s">
        <v>642</v>
      </c>
      <c r="D152" s="158">
        <v>686500</v>
      </c>
      <c r="E152" s="159">
        <v>83655</v>
      </c>
      <c r="F152" s="160">
        <f t="shared" si="2"/>
        <v>602845</v>
      </c>
    </row>
    <row r="153" spans="1:6" ht="12.75">
      <c r="A153" s="161" t="s">
        <v>20</v>
      </c>
      <c r="B153" s="162" t="s">
        <v>476</v>
      </c>
      <c r="C153" s="163" t="s">
        <v>643</v>
      </c>
      <c r="D153" s="164">
        <v>686500</v>
      </c>
      <c r="E153" s="165">
        <v>83655</v>
      </c>
      <c r="F153" s="166">
        <f t="shared" si="2"/>
        <v>602845</v>
      </c>
    </row>
    <row r="154" spans="1:6" ht="22.5">
      <c r="A154" s="161" t="s">
        <v>14</v>
      </c>
      <c r="B154" s="162" t="s">
        <v>476</v>
      </c>
      <c r="C154" s="163" t="s">
        <v>644</v>
      </c>
      <c r="D154" s="164">
        <v>686500</v>
      </c>
      <c r="E154" s="165">
        <v>83655</v>
      </c>
      <c r="F154" s="166">
        <f t="shared" si="2"/>
        <v>602845</v>
      </c>
    </row>
    <row r="155" spans="1:6" ht="33.75">
      <c r="A155" s="161" t="s">
        <v>189</v>
      </c>
      <c r="B155" s="162" t="s">
        <v>476</v>
      </c>
      <c r="C155" s="163" t="s">
        <v>645</v>
      </c>
      <c r="D155" s="164">
        <v>686500</v>
      </c>
      <c r="E155" s="165">
        <v>83655</v>
      </c>
      <c r="F155" s="166">
        <f t="shared" si="2"/>
        <v>602845</v>
      </c>
    </row>
    <row r="156" spans="1:6" ht="33.75">
      <c r="A156" s="155" t="s">
        <v>646</v>
      </c>
      <c r="B156" s="156" t="s">
        <v>476</v>
      </c>
      <c r="C156" s="157" t="s">
        <v>647</v>
      </c>
      <c r="D156" s="158">
        <v>13822280</v>
      </c>
      <c r="E156" s="159">
        <v>1325746.85</v>
      </c>
      <c r="F156" s="160">
        <f t="shared" si="2"/>
        <v>12496533.15</v>
      </c>
    </row>
    <row r="157" spans="1:6" ht="22.5">
      <c r="A157" s="155" t="s">
        <v>3</v>
      </c>
      <c r="B157" s="156" t="s">
        <v>476</v>
      </c>
      <c r="C157" s="157" t="s">
        <v>648</v>
      </c>
      <c r="D157" s="158">
        <v>13822280</v>
      </c>
      <c r="E157" s="159">
        <v>1325746.85</v>
      </c>
      <c r="F157" s="160">
        <f t="shared" si="2"/>
        <v>12496533.15</v>
      </c>
    </row>
    <row r="158" spans="1:6" ht="12.75">
      <c r="A158" s="155" t="s">
        <v>148</v>
      </c>
      <c r="B158" s="156" t="s">
        <v>476</v>
      </c>
      <c r="C158" s="157" t="s">
        <v>649</v>
      </c>
      <c r="D158" s="158">
        <v>6299800</v>
      </c>
      <c r="E158" s="159">
        <v>1325746.85</v>
      </c>
      <c r="F158" s="160">
        <f t="shared" si="2"/>
        <v>4974053.15</v>
      </c>
    </row>
    <row r="159" spans="1:6" ht="12.75">
      <c r="A159" s="161" t="s">
        <v>19</v>
      </c>
      <c r="B159" s="162" t="s">
        <v>476</v>
      </c>
      <c r="C159" s="163" t="s">
        <v>650</v>
      </c>
      <c r="D159" s="164">
        <v>1029500</v>
      </c>
      <c r="E159" s="165">
        <v>77925</v>
      </c>
      <c r="F159" s="166">
        <f t="shared" si="2"/>
        <v>951575</v>
      </c>
    </row>
    <row r="160" spans="1:6" ht="22.5">
      <c r="A160" s="161" t="s">
        <v>14</v>
      </c>
      <c r="B160" s="162" t="s">
        <v>476</v>
      </c>
      <c r="C160" s="163" t="s">
        <v>651</v>
      </c>
      <c r="D160" s="164">
        <v>1029500</v>
      </c>
      <c r="E160" s="165">
        <v>77925</v>
      </c>
      <c r="F160" s="166">
        <f t="shared" si="2"/>
        <v>951575</v>
      </c>
    </row>
    <row r="161" spans="1:6" ht="33.75">
      <c r="A161" s="161" t="s">
        <v>189</v>
      </c>
      <c r="B161" s="162" t="s">
        <v>476</v>
      </c>
      <c r="C161" s="163" t="s">
        <v>652</v>
      </c>
      <c r="D161" s="164">
        <v>1029500</v>
      </c>
      <c r="E161" s="165">
        <v>77925</v>
      </c>
      <c r="F161" s="166">
        <f t="shared" si="2"/>
        <v>951575</v>
      </c>
    </row>
    <row r="162" spans="1:6" ht="33.75">
      <c r="A162" s="161" t="s">
        <v>457</v>
      </c>
      <c r="B162" s="162" t="s">
        <v>476</v>
      </c>
      <c r="C162" s="163" t="s">
        <v>458</v>
      </c>
      <c r="D162" s="164">
        <v>40000</v>
      </c>
      <c r="E162" s="165">
        <v>30000</v>
      </c>
      <c r="F162" s="166">
        <f t="shared" si="2"/>
        <v>10000</v>
      </c>
    </row>
    <row r="163" spans="1:6" ht="22.5">
      <c r="A163" s="161" t="s">
        <v>14</v>
      </c>
      <c r="B163" s="162" t="s">
        <v>476</v>
      </c>
      <c r="C163" s="163" t="s">
        <v>653</v>
      </c>
      <c r="D163" s="164">
        <v>40000</v>
      </c>
      <c r="E163" s="165">
        <v>30000</v>
      </c>
      <c r="F163" s="166">
        <f t="shared" si="2"/>
        <v>10000</v>
      </c>
    </row>
    <row r="164" spans="1:6" s="4" customFormat="1" ht="33.75">
      <c r="A164" s="161" t="s">
        <v>189</v>
      </c>
      <c r="B164" s="162" t="s">
        <v>476</v>
      </c>
      <c r="C164" s="163" t="s">
        <v>654</v>
      </c>
      <c r="D164" s="164">
        <v>40000</v>
      </c>
      <c r="E164" s="165">
        <v>30000</v>
      </c>
      <c r="F164" s="166">
        <f t="shared" si="2"/>
        <v>10000</v>
      </c>
    </row>
    <row r="165" spans="1:6" s="4" customFormat="1" ht="22.5">
      <c r="A165" s="161" t="s">
        <v>135</v>
      </c>
      <c r="B165" s="162" t="s">
        <v>476</v>
      </c>
      <c r="C165" s="163" t="s">
        <v>655</v>
      </c>
      <c r="D165" s="164">
        <v>98700</v>
      </c>
      <c r="E165" s="165" t="s">
        <v>493</v>
      </c>
      <c r="F165" s="166">
        <f t="shared" si="2"/>
        <v>98700</v>
      </c>
    </row>
    <row r="166" spans="1:6" s="4" customFormat="1" ht="22.5">
      <c r="A166" s="161" t="s">
        <v>14</v>
      </c>
      <c r="B166" s="162" t="s">
        <v>476</v>
      </c>
      <c r="C166" s="163" t="s">
        <v>656</v>
      </c>
      <c r="D166" s="164">
        <v>98700</v>
      </c>
      <c r="E166" s="165" t="s">
        <v>493</v>
      </c>
      <c r="F166" s="166">
        <f t="shared" si="2"/>
        <v>98700</v>
      </c>
    </row>
    <row r="167" spans="1:6" s="4" customFormat="1" ht="33.75">
      <c r="A167" s="161" t="s">
        <v>189</v>
      </c>
      <c r="B167" s="162" t="s">
        <v>476</v>
      </c>
      <c r="C167" s="163" t="s">
        <v>657</v>
      </c>
      <c r="D167" s="164">
        <v>98700</v>
      </c>
      <c r="E167" s="165" t="s">
        <v>493</v>
      </c>
      <c r="F167" s="166">
        <f t="shared" si="2"/>
        <v>98700</v>
      </c>
    </row>
    <row r="168" spans="1:6" ht="12.75">
      <c r="A168" s="161" t="s">
        <v>20</v>
      </c>
      <c r="B168" s="162" t="s">
        <v>476</v>
      </c>
      <c r="C168" s="163" t="s">
        <v>658</v>
      </c>
      <c r="D168" s="164">
        <v>5131600</v>
      </c>
      <c r="E168" s="165">
        <v>1217821.85</v>
      </c>
      <c r="F168" s="166">
        <f t="shared" si="2"/>
        <v>3913778.15</v>
      </c>
    </row>
    <row r="169" spans="1:6" ht="22.5">
      <c r="A169" s="161" t="s">
        <v>14</v>
      </c>
      <c r="B169" s="162" t="s">
        <v>476</v>
      </c>
      <c r="C169" s="163" t="s">
        <v>659</v>
      </c>
      <c r="D169" s="164">
        <v>5131600</v>
      </c>
      <c r="E169" s="165">
        <v>1217821.85</v>
      </c>
      <c r="F169" s="166">
        <f t="shared" si="2"/>
        <v>3913778.15</v>
      </c>
    </row>
    <row r="170" spans="1:6" ht="33.75">
      <c r="A170" s="161" t="s">
        <v>189</v>
      </c>
      <c r="B170" s="162" t="s">
        <v>476</v>
      </c>
      <c r="C170" s="163" t="s">
        <v>660</v>
      </c>
      <c r="D170" s="164">
        <v>5131600</v>
      </c>
      <c r="E170" s="165">
        <v>1217821.85</v>
      </c>
      <c r="F170" s="166">
        <f t="shared" si="2"/>
        <v>3913778.15</v>
      </c>
    </row>
    <row r="171" spans="1:6" ht="45">
      <c r="A171" s="155" t="s">
        <v>400</v>
      </c>
      <c r="B171" s="156" t="s">
        <v>476</v>
      </c>
      <c r="C171" s="157" t="s">
        <v>661</v>
      </c>
      <c r="D171" s="158">
        <v>7522480</v>
      </c>
      <c r="E171" s="159" t="s">
        <v>493</v>
      </c>
      <c r="F171" s="160">
        <f t="shared" si="2"/>
        <v>7522480</v>
      </c>
    </row>
    <row r="172" spans="1:6" ht="33.75">
      <c r="A172" s="161" t="s">
        <v>418</v>
      </c>
      <c r="B172" s="162" t="s">
        <v>476</v>
      </c>
      <c r="C172" s="163" t="s">
        <v>436</v>
      </c>
      <c r="D172" s="164">
        <v>4201300</v>
      </c>
      <c r="E172" s="165" t="s">
        <v>493</v>
      </c>
      <c r="F172" s="166">
        <f t="shared" si="2"/>
        <v>4201300</v>
      </c>
    </row>
    <row r="173" spans="1:6" ht="22.5">
      <c r="A173" s="161" t="s">
        <v>14</v>
      </c>
      <c r="B173" s="162" t="s">
        <v>476</v>
      </c>
      <c r="C173" s="163" t="s">
        <v>437</v>
      </c>
      <c r="D173" s="164">
        <v>4201300</v>
      </c>
      <c r="E173" s="165" t="s">
        <v>493</v>
      </c>
      <c r="F173" s="166">
        <f t="shared" si="2"/>
        <v>4201300</v>
      </c>
    </row>
    <row r="174" spans="1:6" ht="33.75">
      <c r="A174" s="161" t="s">
        <v>189</v>
      </c>
      <c r="B174" s="162" t="s">
        <v>476</v>
      </c>
      <c r="C174" s="163" t="s">
        <v>438</v>
      </c>
      <c r="D174" s="164">
        <v>4201300</v>
      </c>
      <c r="E174" s="165" t="s">
        <v>493</v>
      </c>
      <c r="F174" s="166">
        <f t="shared" si="2"/>
        <v>4201300</v>
      </c>
    </row>
    <row r="175" spans="1:6" ht="45">
      <c r="A175" s="161" t="s">
        <v>662</v>
      </c>
      <c r="B175" s="162" t="s">
        <v>476</v>
      </c>
      <c r="C175" s="163" t="s">
        <v>663</v>
      </c>
      <c r="D175" s="164">
        <v>1039763.71</v>
      </c>
      <c r="E175" s="165" t="s">
        <v>493</v>
      </c>
      <c r="F175" s="166">
        <f t="shared" si="2"/>
        <v>1039763.71</v>
      </c>
    </row>
    <row r="176" spans="1:6" ht="22.5">
      <c r="A176" s="161" t="s">
        <v>14</v>
      </c>
      <c r="B176" s="162" t="s">
        <v>476</v>
      </c>
      <c r="C176" s="163" t="s">
        <v>664</v>
      </c>
      <c r="D176" s="164">
        <v>1039763.71</v>
      </c>
      <c r="E176" s="165" t="s">
        <v>493</v>
      </c>
      <c r="F176" s="166">
        <f t="shared" si="2"/>
        <v>1039763.71</v>
      </c>
    </row>
    <row r="177" spans="1:6" ht="33.75">
      <c r="A177" s="161" t="s">
        <v>189</v>
      </c>
      <c r="B177" s="162" t="s">
        <v>476</v>
      </c>
      <c r="C177" s="163" t="s">
        <v>665</v>
      </c>
      <c r="D177" s="164">
        <v>1039763.71</v>
      </c>
      <c r="E177" s="165" t="s">
        <v>493</v>
      </c>
      <c r="F177" s="166">
        <f t="shared" si="2"/>
        <v>1039763.71</v>
      </c>
    </row>
    <row r="178" spans="1:6" ht="67.5">
      <c r="A178" s="161" t="s">
        <v>666</v>
      </c>
      <c r="B178" s="162" t="s">
        <v>476</v>
      </c>
      <c r="C178" s="163" t="s">
        <v>667</v>
      </c>
      <c r="D178" s="164">
        <v>2281416.29</v>
      </c>
      <c r="E178" s="165" t="s">
        <v>493</v>
      </c>
      <c r="F178" s="166">
        <f t="shared" si="2"/>
        <v>2281416.29</v>
      </c>
    </row>
    <row r="179" spans="1:6" ht="22.5">
      <c r="A179" s="161" t="s">
        <v>14</v>
      </c>
      <c r="B179" s="162" t="s">
        <v>476</v>
      </c>
      <c r="C179" s="163" t="s">
        <v>668</v>
      </c>
      <c r="D179" s="164">
        <v>2281416.29</v>
      </c>
      <c r="E179" s="165" t="s">
        <v>493</v>
      </c>
      <c r="F179" s="166">
        <f t="shared" si="2"/>
        <v>2281416.29</v>
      </c>
    </row>
    <row r="180" spans="1:6" ht="33.75">
      <c r="A180" s="161" t="s">
        <v>189</v>
      </c>
      <c r="B180" s="162" t="s">
        <v>476</v>
      </c>
      <c r="C180" s="163" t="s">
        <v>669</v>
      </c>
      <c r="D180" s="164">
        <v>2281416.29</v>
      </c>
      <c r="E180" s="165" t="s">
        <v>493</v>
      </c>
      <c r="F180" s="166">
        <f t="shared" si="2"/>
        <v>2281416.29</v>
      </c>
    </row>
    <row r="181" spans="1:6" ht="22.5">
      <c r="A181" s="155" t="s">
        <v>670</v>
      </c>
      <c r="B181" s="156" t="s">
        <v>476</v>
      </c>
      <c r="C181" s="157" t="s">
        <v>671</v>
      </c>
      <c r="D181" s="158">
        <v>90000</v>
      </c>
      <c r="E181" s="159" t="s">
        <v>493</v>
      </c>
      <c r="F181" s="160">
        <f t="shared" si="2"/>
        <v>90000</v>
      </c>
    </row>
    <row r="182" spans="1:6" ht="45">
      <c r="A182" s="155" t="s">
        <v>631</v>
      </c>
      <c r="B182" s="156" t="s">
        <v>476</v>
      </c>
      <c r="C182" s="157" t="s">
        <v>672</v>
      </c>
      <c r="D182" s="158">
        <v>90000</v>
      </c>
      <c r="E182" s="159" t="s">
        <v>493</v>
      </c>
      <c r="F182" s="160">
        <f t="shared" si="2"/>
        <v>90000</v>
      </c>
    </row>
    <row r="183" spans="1:6" ht="33.75">
      <c r="A183" s="155" t="s">
        <v>364</v>
      </c>
      <c r="B183" s="156" t="s">
        <v>476</v>
      </c>
      <c r="C183" s="157" t="s">
        <v>673</v>
      </c>
      <c r="D183" s="158">
        <v>90000</v>
      </c>
      <c r="E183" s="159" t="s">
        <v>493</v>
      </c>
      <c r="F183" s="160">
        <f t="shared" si="2"/>
        <v>90000</v>
      </c>
    </row>
    <row r="184" spans="1:6" ht="12.75">
      <c r="A184" s="155" t="s">
        <v>148</v>
      </c>
      <c r="B184" s="156" t="s">
        <v>476</v>
      </c>
      <c r="C184" s="157" t="s">
        <v>674</v>
      </c>
      <c r="D184" s="158">
        <v>90000</v>
      </c>
      <c r="E184" s="159" t="s">
        <v>493</v>
      </c>
      <c r="F184" s="160">
        <f t="shared" si="2"/>
        <v>90000</v>
      </c>
    </row>
    <row r="185" spans="1:6" ht="22.5">
      <c r="A185" s="161" t="s">
        <v>173</v>
      </c>
      <c r="B185" s="162" t="s">
        <v>476</v>
      </c>
      <c r="C185" s="163" t="s">
        <v>675</v>
      </c>
      <c r="D185" s="164">
        <v>90000</v>
      </c>
      <c r="E185" s="165" t="s">
        <v>493</v>
      </c>
      <c r="F185" s="166">
        <f t="shared" si="2"/>
        <v>90000</v>
      </c>
    </row>
    <row r="186" spans="1:6" ht="22.5">
      <c r="A186" s="161" t="s">
        <v>14</v>
      </c>
      <c r="B186" s="162" t="s">
        <v>476</v>
      </c>
      <c r="C186" s="163" t="s">
        <v>676</v>
      </c>
      <c r="D186" s="164">
        <v>90000</v>
      </c>
      <c r="E186" s="165" t="s">
        <v>493</v>
      </c>
      <c r="F186" s="166">
        <f t="shared" si="2"/>
        <v>90000</v>
      </c>
    </row>
    <row r="187" spans="1:6" ht="33.75">
      <c r="A187" s="161" t="s">
        <v>189</v>
      </c>
      <c r="B187" s="162" t="s">
        <v>476</v>
      </c>
      <c r="C187" s="163" t="s">
        <v>677</v>
      </c>
      <c r="D187" s="164">
        <v>90000</v>
      </c>
      <c r="E187" s="165" t="s">
        <v>493</v>
      </c>
      <c r="F187" s="166">
        <f t="shared" si="2"/>
        <v>90000</v>
      </c>
    </row>
    <row r="188" spans="1:6" ht="12.75">
      <c r="A188" s="155" t="s">
        <v>266</v>
      </c>
      <c r="B188" s="156" t="s">
        <v>476</v>
      </c>
      <c r="C188" s="157" t="s">
        <v>678</v>
      </c>
      <c r="D188" s="158">
        <v>29954555.1</v>
      </c>
      <c r="E188" s="159">
        <v>6726771.01</v>
      </c>
      <c r="F188" s="160">
        <f t="shared" si="2"/>
        <v>23227784.090000004</v>
      </c>
    </row>
    <row r="189" spans="1:6" ht="12.75">
      <c r="A189" s="155" t="s">
        <v>102</v>
      </c>
      <c r="B189" s="156" t="s">
        <v>476</v>
      </c>
      <c r="C189" s="157" t="s">
        <v>679</v>
      </c>
      <c r="D189" s="158">
        <v>4740400</v>
      </c>
      <c r="E189" s="159">
        <v>642988.32</v>
      </c>
      <c r="F189" s="160">
        <f t="shared" si="2"/>
        <v>4097411.68</v>
      </c>
    </row>
    <row r="190" spans="1:6" ht="22.5">
      <c r="A190" s="155" t="s">
        <v>680</v>
      </c>
      <c r="B190" s="156" t="s">
        <v>476</v>
      </c>
      <c r="C190" s="157" t="s">
        <v>681</v>
      </c>
      <c r="D190" s="158">
        <v>4572500</v>
      </c>
      <c r="E190" s="159">
        <v>642988.32</v>
      </c>
      <c r="F190" s="160">
        <f t="shared" si="2"/>
        <v>3929511.68</v>
      </c>
    </row>
    <row r="191" spans="1:6" ht="22.5">
      <c r="A191" s="155" t="s">
        <v>365</v>
      </c>
      <c r="B191" s="156" t="s">
        <v>476</v>
      </c>
      <c r="C191" s="157" t="s">
        <v>682</v>
      </c>
      <c r="D191" s="158">
        <v>4572500</v>
      </c>
      <c r="E191" s="159">
        <v>642988.32</v>
      </c>
      <c r="F191" s="160">
        <f t="shared" si="2"/>
        <v>3929511.68</v>
      </c>
    </row>
    <row r="192" spans="1:6" ht="12.75">
      <c r="A192" s="155" t="s">
        <v>148</v>
      </c>
      <c r="B192" s="156" t="s">
        <v>476</v>
      </c>
      <c r="C192" s="157" t="s">
        <v>683</v>
      </c>
      <c r="D192" s="158">
        <v>4572500</v>
      </c>
      <c r="E192" s="159">
        <v>642988.32</v>
      </c>
      <c r="F192" s="160">
        <f t="shared" si="2"/>
        <v>3929511.68</v>
      </c>
    </row>
    <row r="193" spans="1:6" ht="22.5">
      <c r="A193" s="161" t="s">
        <v>96</v>
      </c>
      <c r="B193" s="162" t="s">
        <v>476</v>
      </c>
      <c r="C193" s="163" t="s">
        <v>684</v>
      </c>
      <c r="D193" s="164">
        <v>3558100</v>
      </c>
      <c r="E193" s="165">
        <v>611612.32</v>
      </c>
      <c r="F193" s="166">
        <f t="shared" si="2"/>
        <v>2946487.68</v>
      </c>
    </row>
    <row r="194" spans="1:6" ht="22.5">
      <c r="A194" s="161" t="s">
        <v>14</v>
      </c>
      <c r="B194" s="162" t="s">
        <v>476</v>
      </c>
      <c r="C194" s="163" t="s">
        <v>685</v>
      </c>
      <c r="D194" s="164">
        <v>3558100</v>
      </c>
      <c r="E194" s="165">
        <v>611612.32</v>
      </c>
      <c r="F194" s="166">
        <f t="shared" si="2"/>
        <v>2946487.68</v>
      </c>
    </row>
    <row r="195" spans="1:6" ht="33.75">
      <c r="A195" s="161" t="s">
        <v>189</v>
      </c>
      <c r="B195" s="162" t="s">
        <v>476</v>
      </c>
      <c r="C195" s="163" t="s">
        <v>686</v>
      </c>
      <c r="D195" s="164">
        <v>3558100</v>
      </c>
      <c r="E195" s="165">
        <v>611612.32</v>
      </c>
      <c r="F195" s="166">
        <f t="shared" si="2"/>
        <v>2946487.68</v>
      </c>
    </row>
    <row r="196" spans="1:6" ht="12.75">
      <c r="A196" s="161" t="s">
        <v>687</v>
      </c>
      <c r="B196" s="162" t="s">
        <v>476</v>
      </c>
      <c r="C196" s="163" t="s">
        <v>688</v>
      </c>
      <c r="D196" s="164">
        <v>1014400</v>
      </c>
      <c r="E196" s="165">
        <v>31376</v>
      </c>
      <c r="F196" s="166">
        <f t="shared" si="2"/>
        <v>983024</v>
      </c>
    </row>
    <row r="197" spans="1:6" ht="22.5">
      <c r="A197" s="161" t="s">
        <v>14</v>
      </c>
      <c r="B197" s="162" t="s">
        <v>476</v>
      </c>
      <c r="C197" s="163" t="s">
        <v>689</v>
      </c>
      <c r="D197" s="164">
        <v>1014400</v>
      </c>
      <c r="E197" s="165">
        <v>31376</v>
      </c>
      <c r="F197" s="166">
        <f t="shared" si="2"/>
        <v>983024</v>
      </c>
    </row>
    <row r="198" spans="1:6" ht="33.75">
      <c r="A198" s="161" t="s">
        <v>189</v>
      </c>
      <c r="B198" s="162" t="s">
        <v>476</v>
      </c>
      <c r="C198" s="163" t="s">
        <v>690</v>
      </c>
      <c r="D198" s="164">
        <v>1014400</v>
      </c>
      <c r="E198" s="165">
        <v>31376</v>
      </c>
      <c r="F198" s="166">
        <f aca="true" t="shared" si="3" ref="F198:F261">IF(OR(D198="-",IF(E198="-",0,E198)&gt;=IF(D198="-",0,D198)),"-",IF(D198="-",0,D198)-IF(E198="-",0,E198))</f>
        <v>983024</v>
      </c>
    </row>
    <row r="199" spans="1:6" ht="33.75">
      <c r="A199" s="155" t="s">
        <v>691</v>
      </c>
      <c r="B199" s="156" t="s">
        <v>476</v>
      </c>
      <c r="C199" s="157" t="s">
        <v>692</v>
      </c>
      <c r="D199" s="158">
        <v>100000</v>
      </c>
      <c r="E199" s="159" t="s">
        <v>493</v>
      </c>
      <c r="F199" s="160">
        <f t="shared" si="3"/>
        <v>100000</v>
      </c>
    </row>
    <row r="200" spans="1:6" s="4" customFormat="1" ht="22.5">
      <c r="A200" s="155" t="s">
        <v>693</v>
      </c>
      <c r="B200" s="156" t="s">
        <v>476</v>
      </c>
      <c r="C200" s="157" t="s">
        <v>694</v>
      </c>
      <c r="D200" s="158">
        <v>100000</v>
      </c>
      <c r="E200" s="159" t="s">
        <v>493</v>
      </c>
      <c r="F200" s="160">
        <f t="shared" si="3"/>
        <v>100000</v>
      </c>
    </row>
    <row r="201" spans="1:6" s="4" customFormat="1" ht="12.75">
      <c r="A201" s="155" t="s">
        <v>148</v>
      </c>
      <c r="B201" s="156" t="s">
        <v>476</v>
      </c>
      <c r="C201" s="157" t="s">
        <v>695</v>
      </c>
      <c r="D201" s="158">
        <v>100000</v>
      </c>
      <c r="E201" s="159" t="s">
        <v>493</v>
      </c>
      <c r="F201" s="160">
        <f t="shared" si="3"/>
        <v>100000</v>
      </c>
    </row>
    <row r="202" spans="1:6" s="4" customFormat="1" ht="12.75">
      <c r="A202" s="161" t="s">
        <v>687</v>
      </c>
      <c r="B202" s="162" t="s">
        <v>476</v>
      </c>
      <c r="C202" s="163" t="s">
        <v>696</v>
      </c>
      <c r="D202" s="164">
        <v>100000</v>
      </c>
      <c r="E202" s="165" t="s">
        <v>493</v>
      </c>
      <c r="F202" s="166">
        <f t="shared" si="3"/>
        <v>100000</v>
      </c>
    </row>
    <row r="203" spans="1:6" s="4" customFormat="1" ht="22.5">
      <c r="A203" s="161" t="s">
        <v>14</v>
      </c>
      <c r="B203" s="162" t="s">
        <v>476</v>
      </c>
      <c r="C203" s="163" t="s">
        <v>697</v>
      </c>
      <c r="D203" s="164">
        <v>100000</v>
      </c>
      <c r="E203" s="165" t="s">
        <v>493</v>
      </c>
      <c r="F203" s="166">
        <f t="shared" si="3"/>
        <v>100000</v>
      </c>
    </row>
    <row r="204" spans="1:6" s="4" customFormat="1" ht="33.75">
      <c r="A204" s="161" t="s">
        <v>189</v>
      </c>
      <c r="B204" s="162" t="s">
        <v>476</v>
      </c>
      <c r="C204" s="163" t="s">
        <v>698</v>
      </c>
      <c r="D204" s="164">
        <v>100000</v>
      </c>
      <c r="E204" s="165" t="s">
        <v>493</v>
      </c>
      <c r="F204" s="166">
        <f t="shared" si="3"/>
        <v>100000</v>
      </c>
    </row>
    <row r="205" spans="1:6" s="4" customFormat="1" ht="45">
      <c r="A205" s="155" t="s">
        <v>699</v>
      </c>
      <c r="B205" s="156" t="s">
        <v>476</v>
      </c>
      <c r="C205" s="157" t="s">
        <v>700</v>
      </c>
      <c r="D205" s="158">
        <v>67900</v>
      </c>
      <c r="E205" s="159" t="s">
        <v>493</v>
      </c>
      <c r="F205" s="160">
        <f t="shared" si="3"/>
        <v>67900</v>
      </c>
    </row>
    <row r="206" spans="1:6" ht="22.5">
      <c r="A206" s="155" t="s">
        <v>366</v>
      </c>
      <c r="B206" s="156" t="s">
        <v>476</v>
      </c>
      <c r="C206" s="157" t="s">
        <v>701</v>
      </c>
      <c r="D206" s="158">
        <v>67900</v>
      </c>
      <c r="E206" s="159" t="s">
        <v>493</v>
      </c>
      <c r="F206" s="160">
        <f t="shared" si="3"/>
        <v>67900</v>
      </c>
    </row>
    <row r="207" spans="1:6" ht="45">
      <c r="A207" s="155" t="s">
        <v>400</v>
      </c>
      <c r="B207" s="156" t="s">
        <v>476</v>
      </c>
      <c r="C207" s="157" t="s">
        <v>702</v>
      </c>
      <c r="D207" s="158">
        <v>67900</v>
      </c>
      <c r="E207" s="159" t="s">
        <v>493</v>
      </c>
      <c r="F207" s="160">
        <f t="shared" si="3"/>
        <v>67900</v>
      </c>
    </row>
    <row r="208" spans="1:6" ht="33.75">
      <c r="A208" s="161" t="s">
        <v>703</v>
      </c>
      <c r="B208" s="162" t="s">
        <v>476</v>
      </c>
      <c r="C208" s="163" t="s">
        <v>704</v>
      </c>
      <c r="D208" s="164">
        <v>67900</v>
      </c>
      <c r="E208" s="165" t="s">
        <v>493</v>
      </c>
      <c r="F208" s="166">
        <f t="shared" si="3"/>
        <v>67900</v>
      </c>
    </row>
    <row r="209" spans="1:6" ht="22.5">
      <c r="A209" s="161" t="s">
        <v>4</v>
      </c>
      <c r="B209" s="162" t="s">
        <v>476</v>
      </c>
      <c r="C209" s="163" t="s">
        <v>705</v>
      </c>
      <c r="D209" s="164">
        <v>67900</v>
      </c>
      <c r="E209" s="165" t="s">
        <v>493</v>
      </c>
      <c r="F209" s="166">
        <f t="shared" si="3"/>
        <v>67900</v>
      </c>
    </row>
    <row r="210" spans="1:6" ht="12.75">
      <c r="A210" s="161" t="s">
        <v>317</v>
      </c>
      <c r="B210" s="162" t="s">
        <v>476</v>
      </c>
      <c r="C210" s="163" t="s">
        <v>706</v>
      </c>
      <c r="D210" s="164">
        <v>67900</v>
      </c>
      <c r="E210" s="165" t="s">
        <v>493</v>
      </c>
      <c r="F210" s="166">
        <f t="shared" si="3"/>
        <v>67900</v>
      </c>
    </row>
    <row r="211" spans="1:6" ht="12.75">
      <c r="A211" s="155" t="s">
        <v>103</v>
      </c>
      <c r="B211" s="156" t="s">
        <v>476</v>
      </c>
      <c r="C211" s="157" t="s">
        <v>707</v>
      </c>
      <c r="D211" s="158">
        <v>2513800</v>
      </c>
      <c r="E211" s="159">
        <v>156444</v>
      </c>
      <c r="F211" s="160">
        <f t="shared" si="3"/>
        <v>2357356</v>
      </c>
    </row>
    <row r="212" spans="1:6" ht="22.5">
      <c r="A212" s="155" t="s">
        <v>708</v>
      </c>
      <c r="B212" s="156" t="s">
        <v>476</v>
      </c>
      <c r="C212" s="157" t="s">
        <v>709</v>
      </c>
      <c r="D212" s="158">
        <v>2170000</v>
      </c>
      <c r="E212" s="159">
        <v>125478</v>
      </c>
      <c r="F212" s="160">
        <f t="shared" si="3"/>
        <v>2044522</v>
      </c>
    </row>
    <row r="213" spans="1:6" ht="33.75">
      <c r="A213" s="155" t="s">
        <v>710</v>
      </c>
      <c r="B213" s="156" t="s">
        <v>476</v>
      </c>
      <c r="C213" s="157" t="s">
        <v>711</v>
      </c>
      <c r="D213" s="158">
        <v>2170000</v>
      </c>
      <c r="E213" s="159">
        <v>125478</v>
      </c>
      <c r="F213" s="160">
        <f t="shared" si="3"/>
        <v>2044522</v>
      </c>
    </row>
    <row r="214" spans="1:6" ht="12.75">
      <c r="A214" s="155" t="s">
        <v>148</v>
      </c>
      <c r="B214" s="156" t="s">
        <v>476</v>
      </c>
      <c r="C214" s="157" t="s">
        <v>712</v>
      </c>
      <c r="D214" s="158">
        <v>820700</v>
      </c>
      <c r="E214" s="159">
        <v>125478</v>
      </c>
      <c r="F214" s="160">
        <f t="shared" si="3"/>
        <v>695222</v>
      </c>
    </row>
    <row r="215" spans="1:6" ht="12.75">
      <c r="A215" s="161" t="s">
        <v>174</v>
      </c>
      <c r="B215" s="162" t="s">
        <v>476</v>
      </c>
      <c r="C215" s="163" t="s">
        <v>713</v>
      </c>
      <c r="D215" s="164">
        <v>720700</v>
      </c>
      <c r="E215" s="165">
        <v>44478</v>
      </c>
      <c r="F215" s="166">
        <f t="shared" si="3"/>
        <v>676222</v>
      </c>
    </row>
    <row r="216" spans="1:6" ht="22.5">
      <c r="A216" s="161" t="s">
        <v>14</v>
      </c>
      <c r="B216" s="162" t="s">
        <v>476</v>
      </c>
      <c r="C216" s="163" t="s">
        <v>714</v>
      </c>
      <c r="D216" s="164">
        <v>720700</v>
      </c>
      <c r="E216" s="165">
        <v>44478</v>
      </c>
      <c r="F216" s="166">
        <f t="shared" si="3"/>
        <v>676222</v>
      </c>
    </row>
    <row r="217" spans="1:6" ht="33.75">
      <c r="A217" s="161" t="s">
        <v>189</v>
      </c>
      <c r="B217" s="162" t="s">
        <v>476</v>
      </c>
      <c r="C217" s="163" t="s">
        <v>715</v>
      </c>
      <c r="D217" s="164">
        <v>720700</v>
      </c>
      <c r="E217" s="165">
        <v>44478</v>
      </c>
      <c r="F217" s="166">
        <f t="shared" si="3"/>
        <v>676222</v>
      </c>
    </row>
    <row r="218" spans="1:6" ht="22.5">
      <c r="A218" s="161" t="s">
        <v>135</v>
      </c>
      <c r="B218" s="162" t="s">
        <v>476</v>
      </c>
      <c r="C218" s="163" t="s">
        <v>716</v>
      </c>
      <c r="D218" s="164">
        <v>100000</v>
      </c>
      <c r="E218" s="165">
        <v>81000</v>
      </c>
      <c r="F218" s="166">
        <f t="shared" si="3"/>
        <v>19000</v>
      </c>
    </row>
    <row r="219" spans="1:6" ht="22.5">
      <c r="A219" s="161" t="s">
        <v>14</v>
      </c>
      <c r="B219" s="162" t="s">
        <v>476</v>
      </c>
      <c r="C219" s="163" t="s">
        <v>717</v>
      </c>
      <c r="D219" s="164">
        <v>100000</v>
      </c>
      <c r="E219" s="165">
        <v>81000</v>
      </c>
      <c r="F219" s="166">
        <f t="shared" si="3"/>
        <v>19000</v>
      </c>
    </row>
    <row r="220" spans="1:6" ht="33.75">
      <c r="A220" s="161" t="s">
        <v>189</v>
      </c>
      <c r="B220" s="162" t="s">
        <v>476</v>
      </c>
      <c r="C220" s="163" t="s">
        <v>718</v>
      </c>
      <c r="D220" s="164">
        <v>100000</v>
      </c>
      <c r="E220" s="165">
        <v>81000</v>
      </c>
      <c r="F220" s="166">
        <f t="shared" si="3"/>
        <v>19000</v>
      </c>
    </row>
    <row r="221" spans="1:6" ht="33.75">
      <c r="A221" s="155" t="s">
        <v>268</v>
      </c>
      <c r="B221" s="156" t="s">
        <v>476</v>
      </c>
      <c r="C221" s="157" t="s">
        <v>719</v>
      </c>
      <c r="D221" s="158">
        <v>1049300</v>
      </c>
      <c r="E221" s="159" t="s">
        <v>493</v>
      </c>
      <c r="F221" s="160">
        <f t="shared" si="3"/>
        <v>1049300</v>
      </c>
    </row>
    <row r="222" spans="1:6" ht="12.75">
      <c r="A222" s="161" t="s">
        <v>446</v>
      </c>
      <c r="B222" s="162" t="s">
        <v>476</v>
      </c>
      <c r="C222" s="163" t="s">
        <v>720</v>
      </c>
      <c r="D222" s="164">
        <v>1049300</v>
      </c>
      <c r="E222" s="165" t="s">
        <v>493</v>
      </c>
      <c r="F222" s="166">
        <f t="shared" si="3"/>
        <v>1049300</v>
      </c>
    </row>
    <row r="223" spans="1:6" ht="22.5">
      <c r="A223" s="161" t="s">
        <v>4</v>
      </c>
      <c r="B223" s="162" t="s">
        <v>476</v>
      </c>
      <c r="C223" s="163" t="s">
        <v>721</v>
      </c>
      <c r="D223" s="164">
        <v>1049300</v>
      </c>
      <c r="E223" s="165" t="s">
        <v>493</v>
      </c>
      <c r="F223" s="166">
        <f t="shared" si="3"/>
        <v>1049300</v>
      </c>
    </row>
    <row r="224" spans="1:6" ht="12.75">
      <c r="A224" s="161" t="s">
        <v>317</v>
      </c>
      <c r="B224" s="162" t="s">
        <v>476</v>
      </c>
      <c r="C224" s="163" t="s">
        <v>722</v>
      </c>
      <c r="D224" s="164">
        <v>1049300</v>
      </c>
      <c r="E224" s="165" t="s">
        <v>493</v>
      </c>
      <c r="F224" s="166">
        <f t="shared" si="3"/>
        <v>1049300</v>
      </c>
    </row>
    <row r="225" spans="1:6" ht="45">
      <c r="A225" s="155" t="s">
        <v>400</v>
      </c>
      <c r="B225" s="156" t="s">
        <v>476</v>
      </c>
      <c r="C225" s="157" t="s">
        <v>447</v>
      </c>
      <c r="D225" s="158">
        <v>300000</v>
      </c>
      <c r="E225" s="159" t="s">
        <v>493</v>
      </c>
      <c r="F225" s="160">
        <f t="shared" si="3"/>
        <v>300000</v>
      </c>
    </row>
    <row r="226" spans="1:6" ht="45">
      <c r="A226" s="161" t="s">
        <v>396</v>
      </c>
      <c r="B226" s="162" t="s">
        <v>476</v>
      </c>
      <c r="C226" s="163" t="s">
        <v>723</v>
      </c>
      <c r="D226" s="164">
        <v>300000</v>
      </c>
      <c r="E226" s="165" t="s">
        <v>493</v>
      </c>
      <c r="F226" s="166">
        <f t="shared" si="3"/>
        <v>300000</v>
      </c>
    </row>
    <row r="227" spans="1:6" ht="22.5">
      <c r="A227" s="161" t="s">
        <v>4</v>
      </c>
      <c r="B227" s="162" t="s">
        <v>476</v>
      </c>
      <c r="C227" s="163" t="s">
        <v>724</v>
      </c>
      <c r="D227" s="164">
        <v>300000</v>
      </c>
      <c r="E227" s="165" t="s">
        <v>493</v>
      </c>
      <c r="F227" s="166">
        <f t="shared" si="3"/>
        <v>300000</v>
      </c>
    </row>
    <row r="228" spans="1:6" ht="12.75">
      <c r="A228" s="161" t="s">
        <v>317</v>
      </c>
      <c r="B228" s="162" t="s">
        <v>476</v>
      </c>
      <c r="C228" s="163" t="s">
        <v>725</v>
      </c>
      <c r="D228" s="164">
        <v>300000</v>
      </c>
      <c r="E228" s="165" t="s">
        <v>493</v>
      </c>
      <c r="F228" s="166">
        <f t="shared" si="3"/>
        <v>300000</v>
      </c>
    </row>
    <row r="229" spans="1:6" ht="12.75">
      <c r="A229" s="155" t="s">
        <v>371</v>
      </c>
      <c r="B229" s="156" t="s">
        <v>476</v>
      </c>
      <c r="C229" s="157" t="s">
        <v>726</v>
      </c>
      <c r="D229" s="158">
        <v>343800</v>
      </c>
      <c r="E229" s="159">
        <v>30966</v>
      </c>
      <c r="F229" s="160">
        <f t="shared" si="3"/>
        <v>312834</v>
      </c>
    </row>
    <row r="230" spans="1:6" ht="22.5">
      <c r="A230" s="155" t="s">
        <v>114</v>
      </c>
      <c r="B230" s="156" t="s">
        <v>476</v>
      </c>
      <c r="C230" s="157" t="s">
        <v>727</v>
      </c>
      <c r="D230" s="158">
        <v>343800</v>
      </c>
      <c r="E230" s="159">
        <v>30966</v>
      </c>
      <c r="F230" s="160">
        <f t="shared" si="3"/>
        <v>312834</v>
      </c>
    </row>
    <row r="231" spans="1:6" ht="56.25">
      <c r="A231" s="155" t="s">
        <v>499</v>
      </c>
      <c r="B231" s="156" t="s">
        <v>476</v>
      </c>
      <c r="C231" s="157" t="s">
        <v>728</v>
      </c>
      <c r="D231" s="158">
        <v>343800</v>
      </c>
      <c r="E231" s="159">
        <v>30966</v>
      </c>
      <c r="F231" s="160">
        <f t="shared" si="3"/>
        <v>312834</v>
      </c>
    </row>
    <row r="232" spans="1:6" ht="22.5">
      <c r="A232" s="161" t="s">
        <v>729</v>
      </c>
      <c r="B232" s="162" t="s">
        <v>476</v>
      </c>
      <c r="C232" s="163" t="s">
        <v>730</v>
      </c>
      <c r="D232" s="164">
        <v>343800</v>
      </c>
      <c r="E232" s="165">
        <v>30966</v>
      </c>
      <c r="F232" s="166">
        <f t="shared" si="3"/>
        <v>312834</v>
      </c>
    </row>
    <row r="233" spans="1:6" ht="12.75">
      <c r="A233" s="161" t="s">
        <v>206</v>
      </c>
      <c r="B233" s="162" t="s">
        <v>476</v>
      </c>
      <c r="C233" s="163" t="s">
        <v>731</v>
      </c>
      <c r="D233" s="164">
        <v>343800</v>
      </c>
      <c r="E233" s="165">
        <v>30966</v>
      </c>
      <c r="F233" s="166">
        <f t="shared" si="3"/>
        <v>312834</v>
      </c>
    </row>
    <row r="234" spans="1:6" ht="12.75">
      <c r="A234" s="161" t="s">
        <v>34</v>
      </c>
      <c r="B234" s="162" t="s">
        <v>476</v>
      </c>
      <c r="C234" s="163" t="s">
        <v>732</v>
      </c>
      <c r="D234" s="164">
        <v>343800</v>
      </c>
      <c r="E234" s="165">
        <v>30966</v>
      </c>
      <c r="F234" s="166">
        <f t="shared" si="3"/>
        <v>312834</v>
      </c>
    </row>
    <row r="235" spans="1:6" ht="12.75">
      <c r="A235" s="155" t="s">
        <v>104</v>
      </c>
      <c r="B235" s="156" t="s">
        <v>476</v>
      </c>
      <c r="C235" s="157" t="s">
        <v>733</v>
      </c>
      <c r="D235" s="158">
        <v>22700355.1</v>
      </c>
      <c r="E235" s="159">
        <v>5927338.69</v>
      </c>
      <c r="F235" s="160">
        <f t="shared" si="3"/>
        <v>16773016.41</v>
      </c>
    </row>
    <row r="236" spans="1:6" ht="45">
      <c r="A236" s="155" t="s">
        <v>734</v>
      </c>
      <c r="B236" s="156" t="s">
        <v>476</v>
      </c>
      <c r="C236" s="157" t="s">
        <v>735</v>
      </c>
      <c r="D236" s="158">
        <v>22700355.1</v>
      </c>
      <c r="E236" s="159">
        <v>5927338.69</v>
      </c>
      <c r="F236" s="160">
        <f t="shared" si="3"/>
        <v>16773016.41</v>
      </c>
    </row>
    <row r="237" spans="1:6" ht="12.75">
      <c r="A237" s="155" t="s">
        <v>269</v>
      </c>
      <c r="B237" s="156" t="s">
        <v>476</v>
      </c>
      <c r="C237" s="157" t="s">
        <v>736</v>
      </c>
      <c r="D237" s="158">
        <v>22700355.1</v>
      </c>
      <c r="E237" s="159">
        <v>5927338.69</v>
      </c>
      <c r="F237" s="160">
        <f t="shared" si="3"/>
        <v>16773016.41</v>
      </c>
    </row>
    <row r="238" spans="1:6" ht="12.75">
      <c r="A238" s="155" t="s">
        <v>148</v>
      </c>
      <c r="B238" s="156" t="s">
        <v>476</v>
      </c>
      <c r="C238" s="157" t="s">
        <v>737</v>
      </c>
      <c r="D238" s="158">
        <v>19265300</v>
      </c>
      <c r="E238" s="159">
        <v>5927338.69</v>
      </c>
      <c r="F238" s="160">
        <f t="shared" si="3"/>
        <v>13337961.309999999</v>
      </c>
    </row>
    <row r="239" spans="1:6" ht="12.75">
      <c r="A239" s="161" t="s">
        <v>197</v>
      </c>
      <c r="B239" s="162" t="s">
        <v>476</v>
      </c>
      <c r="C239" s="163" t="s">
        <v>738</v>
      </c>
      <c r="D239" s="164">
        <v>12484800</v>
      </c>
      <c r="E239" s="165">
        <v>4918499.96</v>
      </c>
      <c r="F239" s="166">
        <f t="shared" si="3"/>
        <v>7566300.04</v>
      </c>
    </row>
    <row r="240" spans="1:6" ht="22.5">
      <c r="A240" s="161" t="s">
        <v>14</v>
      </c>
      <c r="B240" s="162" t="s">
        <v>476</v>
      </c>
      <c r="C240" s="163" t="s">
        <v>739</v>
      </c>
      <c r="D240" s="164">
        <v>12484135.19</v>
      </c>
      <c r="E240" s="165">
        <v>4917835.15</v>
      </c>
      <c r="F240" s="166">
        <f t="shared" si="3"/>
        <v>7566300.039999999</v>
      </c>
    </row>
    <row r="241" spans="1:6" s="4" customFormat="1" ht="33.75">
      <c r="A241" s="161" t="s">
        <v>189</v>
      </c>
      <c r="B241" s="162" t="s">
        <v>476</v>
      </c>
      <c r="C241" s="163" t="s">
        <v>740</v>
      </c>
      <c r="D241" s="164">
        <v>12484135.19</v>
      </c>
      <c r="E241" s="165">
        <v>4917835.15</v>
      </c>
      <c r="F241" s="166">
        <f t="shared" si="3"/>
        <v>7566300.039999999</v>
      </c>
    </row>
    <row r="242" spans="1:6" ht="12.75">
      <c r="A242" s="161" t="s">
        <v>162</v>
      </c>
      <c r="B242" s="162" t="s">
        <v>476</v>
      </c>
      <c r="C242" s="163" t="s">
        <v>741</v>
      </c>
      <c r="D242" s="164">
        <v>664.81</v>
      </c>
      <c r="E242" s="165">
        <v>664.81</v>
      </c>
      <c r="F242" s="166" t="str">
        <f t="shared" si="3"/>
        <v>-</v>
      </c>
    </row>
    <row r="243" spans="1:6" ht="12.75">
      <c r="A243" s="161" t="s">
        <v>233</v>
      </c>
      <c r="B243" s="162" t="s">
        <v>476</v>
      </c>
      <c r="C243" s="163" t="s">
        <v>742</v>
      </c>
      <c r="D243" s="164">
        <v>664.81</v>
      </c>
      <c r="E243" s="165">
        <v>664.81</v>
      </c>
      <c r="F243" s="166" t="str">
        <f t="shared" si="3"/>
        <v>-</v>
      </c>
    </row>
    <row r="244" spans="1:6" ht="33.75">
      <c r="A244" s="161" t="s">
        <v>175</v>
      </c>
      <c r="B244" s="162" t="s">
        <v>476</v>
      </c>
      <c r="C244" s="163" t="s">
        <v>743</v>
      </c>
      <c r="D244" s="164">
        <v>222800</v>
      </c>
      <c r="E244" s="165">
        <v>35519.85</v>
      </c>
      <c r="F244" s="166">
        <f t="shared" si="3"/>
        <v>187280.15</v>
      </c>
    </row>
    <row r="245" spans="1:6" ht="22.5">
      <c r="A245" s="161" t="s">
        <v>14</v>
      </c>
      <c r="B245" s="162" t="s">
        <v>476</v>
      </c>
      <c r="C245" s="163" t="s">
        <v>744</v>
      </c>
      <c r="D245" s="164">
        <v>222800</v>
      </c>
      <c r="E245" s="165">
        <v>35519.85</v>
      </c>
      <c r="F245" s="166">
        <f t="shared" si="3"/>
        <v>187280.15</v>
      </c>
    </row>
    <row r="246" spans="1:6" ht="33.75">
      <c r="A246" s="161" t="s">
        <v>189</v>
      </c>
      <c r="B246" s="162" t="s">
        <v>476</v>
      </c>
      <c r="C246" s="163" t="s">
        <v>745</v>
      </c>
      <c r="D246" s="164">
        <v>222800</v>
      </c>
      <c r="E246" s="165">
        <v>35519.85</v>
      </c>
      <c r="F246" s="166">
        <f t="shared" si="3"/>
        <v>187280.15</v>
      </c>
    </row>
    <row r="247" spans="1:6" ht="12.75">
      <c r="A247" s="161" t="s">
        <v>242</v>
      </c>
      <c r="B247" s="162" t="s">
        <v>476</v>
      </c>
      <c r="C247" s="163" t="s">
        <v>746</v>
      </c>
      <c r="D247" s="164">
        <v>2733800</v>
      </c>
      <c r="E247" s="165">
        <v>389707</v>
      </c>
      <c r="F247" s="166">
        <f t="shared" si="3"/>
        <v>2344093</v>
      </c>
    </row>
    <row r="248" spans="1:6" ht="22.5">
      <c r="A248" s="161" t="s">
        <v>14</v>
      </c>
      <c r="B248" s="162" t="s">
        <v>476</v>
      </c>
      <c r="C248" s="163" t="s">
        <v>747</v>
      </c>
      <c r="D248" s="164">
        <v>2733800</v>
      </c>
      <c r="E248" s="165">
        <v>389707</v>
      </c>
      <c r="F248" s="166">
        <f t="shared" si="3"/>
        <v>2344093</v>
      </c>
    </row>
    <row r="249" spans="1:6" ht="33.75">
      <c r="A249" s="161" t="s">
        <v>189</v>
      </c>
      <c r="B249" s="162" t="s">
        <v>476</v>
      </c>
      <c r="C249" s="163" t="s">
        <v>748</v>
      </c>
      <c r="D249" s="164">
        <v>2733800</v>
      </c>
      <c r="E249" s="165">
        <v>389707</v>
      </c>
      <c r="F249" s="166">
        <f t="shared" si="3"/>
        <v>2344093</v>
      </c>
    </row>
    <row r="250" spans="1:6" ht="12.75">
      <c r="A250" s="161" t="s">
        <v>243</v>
      </c>
      <c r="B250" s="162" t="s">
        <v>476</v>
      </c>
      <c r="C250" s="163" t="s">
        <v>749</v>
      </c>
      <c r="D250" s="164">
        <v>772800</v>
      </c>
      <c r="E250" s="165">
        <v>205379.74</v>
      </c>
      <c r="F250" s="166">
        <f t="shared" si="3"/>
        <v>567420.26</v>
      </c>
    </row>
    <row r="251" spans="1:6" ht="22.5">
      <c r="A251" s="161" t="s">
        <v>14</v>
      </c>
      <c r="B251" s="162" t="s">
        <v>476</v>
      </c>
      <c r="C251" s="163" t="s">
        <v>750</v>
      </c>
      <c r="D251" s="164">
        <v>772800</v>
      </c>
      <c r="E251" s="165">
        <v>205379.74</v>
      </c>
      <c r="F251" s="166">
        <f t="shared" si="3"/>
        <v>567420.26</v>
      </c>
    </row>
    <row r="252" spans="1:6" ht="33.75">
      <c r="A252" s="161" t="s">
        <v>189</v>
      </c>
      <c r="B252" s="162" t="s">
        <v>476</v>
      </c>
      <c r="C252" s="163" t="s">
        <v>751</v>
      </c>
      <c r="D252" s="164">
        <v>772800</v>
      </c>
      <c r="E252" s="165">
        <v>205379.74</v>
      </c>
      <c r="F252" s="166">
        <f t="shared" si="3"/>
        <v>567420.26</v>
      </c>
    </row>
    <row r="253" spans="1:6" ht="12.75">
      <c r="A253" s="161" t="s">
        <v>176</v>
      </c>
      <c r="B253" s="162" t="s">
        <v>476</v>
      </c>
      <c r="C253" s="163" t="s">
        <v>752</v>
      </c>
      <c r="D253" s="164">
        <v>2691100</v>
      </c>
      <c r="E253" s="165">
        <v>378232.14</v>
      </c>
      <c r="F253" s="166">
        <f t="shared" si="3"/>
        <v>2312867.86</v>
      </c>
    </row>
    <row r="254" spans="1:6" ht="22.5">
      <c r="A254" s="161" t="s">
        <v>14</v>
      </c>
      <c r="B254" s="162" t="s">
        <v>476</v>
      </c>
      <c r="C254" s="163" t="s">
        <v>753</v>
      </c>
      <c r="D254" s="164">
        <v>2691100</v>
      </c>
      <c r="E254" s="165">
        <v>378232.14</v>
      </c>
      <c r="F254" s="166">
        <f t="shared" si="3"/>
        <v>2312867.86</v>
      </c>
    </row>
    <row r="255" spans="1:6" ht="33.75">
      <c r="A255" s="161" t="s">
        <v>189</v>
      </c>
      <c r="B255" s="162" t="s">
        <v>476</v>
      </c>
      <c r="C255" s="163" t="s">
        <v>754</v>
      </c>
      <c r="D255" s="164">
        <v>2691100</v>
      </c>
      <c r="E255" s="165">
        <v>378232.14</v>
      </c>
      <c r="F255" s="166">
        <f t="shared" si="3"/>
        <v>2312867.86</v>
      </c>
    </row>
    <row r="256" spans="1:6" ht="22.5">
      <c r="A256" s="161" t="s">
        <v>135</v>
      </c>
      <c r="B256" s="162" t="s">
        <v>476</v>
      </c>
      <c r="C256" s="163" t="s">
        <v>755</v>
      </c>
      <c r="D256" s="164">
        <v>360000</v>
      </c>
      <c r="E256" s="165" t="s">
        <v>493</v>
      </c>
      <c r="F256" s="166">
        <f t="shared" si="3"/>
        <v>360000</v>
      </c>
    </row>
    <row r="257" spans="1:6" ht="22.5">
      <c r="A257" s="161" t="s">
        <v>14</v>
      </c>
      <c r="B257" s="162" t="s">
        <v>476</v>
      </c>
      <c r="C257" s="163" t="s">
        <v>756</v>
      </c>
      <c r="D257" s="164">
        <v>360000</v>
      </c>
      <c r="E257" s="165" t="s">
        <v>493</v>
      </c>
      <c r="F257" s="166">
        <f t="shared" si="3"/>
        <v>360000</v>
      </c>
    </row>
    <row r="258" spans="1:6" ht="33.75">
      <c r="A258" s="161" t="s">
        <v>189</v>
      </c>
      <c r="B258" s="162" t="s">
        <v>476</v>
      </c>
      <c r="C258" s="163" t="s">
        <v>757</v>
      </c>
      <c r="D258" s="164">
        <v>360000</v>
      </c>
      <c r="E258" s="165" t="s">
        <v>493</v>
      </c>
      <c r="F258" s="166">
        <f t="shared" si="3"/>
        <v>360000</v>
      </c>
    </row>
    <row r="259" spans="1:6" ht="33.75">
      <c r="A259" s="155" t="s">
        <v>268</v>
      </c>
      <c r="B259" s="156" t="s">
        <v>476</v>
      </c>
      <c r="C259" s="157" t="s">
        <v>758</v>
      </c>
      <c r="D259" s="158">
        <v>297500</v>
      </c>
      <c r="E259" s="159" t="s">
        <v>493</v>
      </c>
      <c r="F259" s="160">
        <f t="shared" si="3"/>
        <v>297500</v>
      </c>
    </row>
    <row r="260" spans="1:6" ht="12.75">
      <c r="A260" s="161" t="s">
        <v>448</v>
      </c>
      <c r="B260" s="162" t="s">
        <v>476</v>
      </c>
      <c r="C260" s="163" t="s">
        <v>759</v>
      </c>
      <c r="D260" s="164">
        <v>297500</v>
      </c>
      <c r="E260" s="165" t="s">
        <v>493</v>
      </c>
      <c r="F260" s="166">
        <f t="shared" si="3"/>
        <v>297500</v>
      </c>
    </row>
    <row r="261" spans="1:6" s="4" customFormat="1" ht="22.5">
      <c r="A261" s="161" t="s">
        <v>4</v>
      </c>
      <c r="B261" s="162" t="s">
        <v>476</v>
      </c>
      <c r="C261" s="163" t="s">
        <v>760</v>
      </c>
      <c r="D261" s="164">
        <v>297500</v>
      </c>
      <c r="E261" s="165" t="s">
        <v>493</v>
      </c>
      <c r="F261" s="166">
        <f t="shared" si="3"/>
        <v>297500</v>
      </c>
    </row>
    <row r="262" spans="1:6" s="4" customFormat="1" ht="12.75">
      <c r="A262" s="161" t="s">
        <v>317</v>
      </c>
      <c r="B262" s="162" t="s">
        <v>476</v>
      </c>
      <c r="C262" s="163" t="s">
        <v>761</v>
      </c>
      <c r="D262" s="164">
        <v>297500</v>
      </c>
      <c r="E262" s="165" t="s">
        <v>493</v>
      </c>
      <c r="F262" s="166">
        <f aca="true" t="shared" si="4" ref="F262:F325">IF(OR(D262="-",IF(E262="-",0,E262)&gt;=IF(D262="-",0,D262)),"-",IF(D262="-",0,D262)-IF(E262="-",0,E262))</f>
        <v>297500</v>
      </c>
    </row>
    <row r="263" spans="1:6" ht="45">
      <c r="A263" s="155" t="s">
        <v>400</v>
      </c>
      <c r="B263" s="156" t="s">
        <v>476</v>
      </c>
      <c r="C263" s="157" t="s">
        <v>762</v>
      </c>
      <c r="D263" s="158">
        <v>3137555.1</v>
      </c>
      <c r="E263" s="159" t="s">
        <v>493</v>
      </c>
      <c r="F263" s="160">
        <f t="shared" si="4"/>
        <v>3137555.1</v>
      </c>
    </row>
    <row r="264" spans="1:6" ht="33.75">
      <c r="A264" s="161" t="s">
        <v>397</v>
      </c>
      <c r="B264" s="162" t="s">
        <v>476</v>
      </c>
      <c r="C264" s="163" t="s">
        <v>763</v>
      </c>
      <c r="D264" s="164">
        <v>249455.1</v>
      </c>
      <c r="E264" s="165" t="s">
        <v>493</v>
      </c>
      <c r="F264" s="166">
        <f t="shared" si="4"/>
        <v>249455.1</v>
      </c>
    </row>
    <row r="265" spans="1:6" ht="22.5">
      <c r="A265" s="161" t="s">
        <v>14</v>
      </c>
      <c r="B265" s="162" t="s">
        <v>476</v>
      </c>
      <c r="C265" s="163" t="s">
        <v>764</v>
      </c>
      <c r="D265" s="164">
        <v>249455.1</v>
      </c>
      <c r="E265" s="165" t="s">
        <v>493</v>
      </c>
      <c r="F265" s="166">
        <f t="shared" si="4"/>
        <v>249455.1</v>
      </c>
    </row>
    <row r="266" spans="1:6" ht="33.75">
      <c r="A266" s="161" t="s">
        <v>189</v>
      </c>
      <c r="B266" s="162" t="s">
        <v>476</v>
      </c>
      <c r="C266" s="163" t="s">
        <v>765</v>
      </c>
      <c r="D266" s="164">
        <v>249455.1</v>
      </c>
      <c r="E266" s="165" t="s">
        <v>493</v>
      </c>
      <c r="F266" s="166">
        <f t="shared" si="4"/>
        <v>249455.1</v>
      </c>
    </row>
    <row r="267" spans="1:6" ht="78.75">
      <c r="A267" s="168" t="s">
        <v>425</v>
      </c>
      <c r="B267" s="162" t="s">
        <v>476</v>
      </c>
      <c r="C267" s="163" t="s">
        <v>427</v>
      </c>
      <c r="D267" s="164">
        <v>2538100</v>
      </c>
      <c r="E267" s="165" t="s">
        <v>493</v>
      </c>
      <c r="F267" s="166">
        <f t="shared" si="4"/>
        <v>2538100</v>
      </c>
    </row>
    <row r="268" spans="1:6" ht="22.5">
      <c r="A268" s="161" t="s">
        <v>14</v>
      </c>
      <c r="B268" s="162" t="s">
        <v>476</v>
      </c>
      <c r="C268" s="163" t="s">
        <v>426</v>
      </c>
      <c r="D268" s="164">
        <v>2538100</v>
      </c>
      <c r="E268" s="165" t="s">
        <v>493</v>
      </c>
      <c r="F268" s="166">
        <f t="shared" si="4"/>
        <v>2538100</v>
      </c>
    </row>
    <row r="269" spans="1:6" ht="33.75">
      <c r="A269" s="161" t="s">
        <v>189</v>
      </c>
      <c r="B269" s="162" t="s">
        <v>476</v>
      </c>
      <c r="C269" s="163" t="s">
        <v>766</v>
      </c>
      <c r="D269" s="164">
        <v>2538100</v>
      </c>
      <c r="E269" s="165" t="s">
        <v>493</v>
      </c>
      <c r="F269" s="166">
        <f t="shared" si="4"/>
        <v>2538100</v>
      </c>
    </row>
    <row r="270" spans="1:6" ht="22.5">
      <c r="A270" s="161" t="s">
        <v>465</v>
      </c>
      <c r="B270" s="162" t="s">
        <v>476</v>
      </c>
      <c r="C270" s="163" t="s">
        <v>767</v>
      </c>
      <c r="D270" s="164">
        <v>350000</v>
      </c>
      <c r="E270" s="165" t="s">
        <v>493</v>
      </c>
      <c r="F270" s="166">
        <f t="shared" si="4"/>
        <v>350000</v>
      </c>
    </row>
    <row r="271" spans="1:6" ht="22.5">
      <c r="A271" s="161" t="s">
        <v>14</v>
      </c>
      <c r="B271" s="162" t="s">
        <v>476</v>
      </c>
      <c r="C271" s="163" t="s">
        <v>768</v>
      </c>
      <c r="D271" s="164">
        <v>350000</v>
      </c>
      <c r="E271" s="165" t="s">
        <v>493</v>
      </c>
      <c r="F271" s="166">
        <f t="shared" si="4"/>
        <v>350000</v>
      </c>
    </row>
    <row r="272" spans="1:6" ht="33.75">
      <c r="A272" s="161" t="s">
        <v>189</v>
      </c>
      <c r="B272" s="162" t="s">
        <v>476</v>
      </c>
      <c r="C272" s="163" t="s">
        <v>769</v>
      </c>
      <c r="D272" s="164">
        <v>350000</v>
      </c>
      <c r="E272" s="165" t="s">
        <v>493</v>
      </c>
      <c r="F272" s="166">
        <f t="shared" si="4"/>
        <v>350000</v>
      </c>
    </row>
    <row r="273" spans="1:6" ht="12.75">
      <c r="A273" s="155" t="s">
        <v>184</v>
      </c>
      <c r="B273" s="156" t="s">
        <v>476</v>
      </c>
      <c r="C273" s="157" t="s">
        <v>770</v>
      </c>
      <c r="D273" s="158">
        <v>678600</v>
      </c>
      <c r="E273" s="159">
        <v>7000</v>
      </c>
      <c r="F273" s="160">
        <f t="shared" si="4"/>
        <v>671600</v>
      </c>
    </row>
    <row r="274" spans="1:6" ht="12.75">
      <c r="A274" s="155" t="s">
        <v>17</v>
      </c>
      <c r="B274" s="156" t="s">
        <v>476</v>
      </c>
      <c r="C274" s="157" t="s">
        <v>771</v>
      </c>
      <c r="D274" s="158">
        <v>678600</v>
      </c>
      <c r="E274" s="159">
        <v>7000</v>
      </c>
      <c r="F274" s="160">
        <f t="shared" si="4"/>
        <v>671600</v>
      </c>
    </row>
    <row r="275" spans="1:6" ht="22.5">
      <c r="A275" s="155" t="s">
        <v>772</v>
      </c>
      <c r="B275" s="156" t="s">
        <v>476</v>
      </c>
      <c r="C275" s="157" t="s">
        <v>773</v>
      </c>
      <c r="D275" s="158">
        <v>678600</v>
      </c>
      <c r="E275" s="159">
        <v>7000</v>
      </c>
      <c r="F275" s="160">
        <f t="shared" si="4"/>
        <v>671600</v>
      </c>
    </row>
    <row r="276" spans="1:6" ht="22.5">
      <c r="A276" s="155" t="s">
        <v>18</v>
      </c>
      <c r="B276" s="156" t="s">
        <v>476</v>
      </c>
      <c r="C276" s="157" t="s">
        <v>774</v>
      </c>
      <c r="D276" s="158">
        <v>678600</v>
      </c>
      <c r="E276" s="159">
        <v>7000</v>
      </c>
      <c r="F276" s="160">
        <f t="shared" si="4"/>
        <v>671600</v>
      </c>
    </row>
    <row r="277" spans="1:6" ht="45">
      <c r="A277" s="155" t="s">
        <v>232</v>
      </c>
      <c r="B277" s="156" t="s">
        <v>476</v>
      </c>
      <c r="C277" s="157" t="s">
        <v>428</v>
      </c>
      <c r="D277" s="158">
        <v>581600</v>
      </c>
      <c r="E277" s="159" t="s">
        <v>493</v>
      </c>
      <c r="F277" s="160">
        <f t="shared" si="4"/>
        <v>581600</v>
      </c>
    </row>
    <row r="278" spans="1:6" ht="22.5">
      <c r="A278" s="161" t="s">
        <v>177</v>
      </c>
      <c r="B278" s="162" t="s">
        <v>476</v>
      </c>
      <c r="C278" s="163" t="s">
        <v>775</v>
      </c>
      <c r="D278" s="164">
        <v>581600</v>
      </c>
      <c r="E278" s="165" t="s">
        <v>493</v>
      </c>
      <c r="F278" s="166">
        <f t="shared" si="4"/>
        <v>581600</v>
      </c>
    </row>
    <row r="279" spans="1:6" ht="22.5">
      <c r="A279" s="161" t="s">
        <v>185</v>
      </c>
      <c r="B279" s="162" t="s">
        <v>476</v>
      </c>
      <c r="C279" s="163" t="s">
        <v>776</v>
      </c>
      <c r="D279" s="164">
        <v>581600</v>
      </c>
      <c r="E279" s="165" t="s">
        <v>493</v>
      </c>
      <c r="F279" s="166">
        <f t="shared" si="4"/>
        <v>581600</v>
      </c>
    </row>
    <row r="280" spans="1:6" ht="12.75">
      <c r="A280" s="161" t="s">
        <v>186</v>
      </c>
      <c r="B280" s="162" t="s">
        <v>476</v>
      </c>
      <c r="C280" s="163" t="s">
        <v>777</v>
      </c>
      <c r="D280" s="164">
        <v>581600</v>
      </c>
      <c r="E280" s="165" t="s">
        <v>493</v>
      </c>
      <c r="F280" s="166">
        <f t="shared" si="4"/>
        <v>581600</v>
      </c>
    </row>
    <row r="281" spans="1:6" ht="12.75">
      <c r="A281" s="155" t="s">
        <v>148</v>
      </c>
      <c r="B281" s="156" t="s">
        <v>476</v>
      </c>
      <c r="C281" s="157" t="s">
        <v>778</v>
      </c>
      <c r="D281" s="158">
        <v>97000</v>
      </c>
      <c r="E281" s="159">
        <v>7000</v>
      </c>
      <c r="F281" s="160">
        <f t="shared" si="4"/>
        <v>90000</v>
      </c>
    </row>
    <row r="282" spans="1:6" ht="12.75">
      <c r="A282" s="161" t="s">
        <v>779</v>
      </c>
      <c r="B282" s="162" t="s">
        <v>476</v>
      </c>
      <c r="C282" s="163" t="s">
        <v>780</v>
      </c>
      <c r="D282" s="164">
        <v>97000</v>
      </c>
      <c r="E282" s="165">
        <v>7000</v>
      </c>
      <c r="F282" s="166">
        <f t="shared" si="4"/>
        <v>90000</v>
      </c>
    </row>
    <row r="283" spans="1:6" ht="22.5">
      <c r="A283" s="161" t="s">
        <v>14</v>
      </c>
      <c r="B283" s="162" t="s">
        <v>476</v>
      </c>
      <c r="C283" s="163" t="s">
        <v>781</v>
      </c>
      <c r="D283" s="164">
        <v>97000</v>
      </c>
      <c r="E283" s="165">
        <v>7000</v>
      </c>
      <c r="F283" s="166">
        <f t="shared" si="4"/>
        <v>90000</v>
      </c>
    </row>
    <row r="284" spans="1:6" ht="33.75">
      <c r="A284" s="161" t="s">
        <v>189</v>
      </c>
      <c r="B284" s="162" t="s">
        <v>476</v>
      </c>
      <c r="C284" s="163" t="s">
        <v>782</v>
      </c>
      <c r="D284" s="164">
        <v>97000</v>
      </c>
      <c r="E284" s="165">
        <v>7000</v>
      </c>
      <c r="F284" s="166">
        <f t="shared" si="4"/>
        <v>90000</v>
      </c>
    </row>
    <row r="285" spans="1:6" ht="12.75">
      <c r="A285" s="155" t="s">
        <v>115</v>
      </c>
      <c r="B285" s="156" t="s">
        <v>476</v>
      </c>
      <c r="C285" s="157" t="s">
        <v>783</v>
      </c>
      <c r="D285" s="158">
        <v>140637200</v>
      </c>
      <c r="E285" s="159">
        <v>6952525</v>
      </c>
      <c r="F285" s="160">
        <f t="shared" si="4"/>
        <v>133684675</v>
      </c>
    </row>
    <row r="286" spans="1:6" ht="12.75">
      <c r="A286" s="155" t="s">
        <v>105</v>
      </c>
      <c r="B286" s="156" t="s">
        <v>476</v>
      </c>
      <c r="C286" s="157" t="s">
        <v>784</v>
      </c>
      <c r="D286" s="158">
        <v>140637200</v>
      </c>
      <c r="E286" s="159">
        <v>6952525</v>
      </c>
      <c r="F286" s="160">
        <f t="shared" si="4"/>
        <v>133684675</v>
      </c>
    </row>
    <row r="287" spans="1:6" ht="33.75">
      <c r="A287" s="155" t="s">
        <v>785</v>
      </c>
      <c r="B287" s="156" t="s">
        <v>476</v>
      </c>
      <c r="C287" s="157" t="s">
        <v>786</v>
      </c>
      <c r="D287" s="158">
        <v>133440200</v>
      </c>
      <c r="E287" s="159">
        <v>5620775</v>
      </c>
      <c r="F287" s="160">
        <f t="shared" si="4"/>
        <v>127819425</v>
      </c>
    </row>
    <row r="288" spans="1:6" ht="22.5">
      <c r="A288" s="155" t="s">
        <v>22</v>
      </c>
      <c r="B288" s="156" t="s">
        <v>476</v>
      </c>
      <c r="C288" s="157" t="s">
        <v>787</v>
      </c>
      <c r="D288" s="158">
        <v>133440200</v>
      </c>
      <c r="E288" s="159">
        <v>5620775</v>
      </c>
      <c r="F288" s="160">
        <f t="shared" si="4"/>
        <v>127819425</v>
      </c>
    </row>
    <row r="289" spans="1:6" ht="45">
      <c r="A289" s="155" t="s">
        <v>232</v>
      </c>
      <c r="B289" s="156" t="s">
        <v>476</v>
      </c>
      <c r="C289" s="157" t="s">
        <v>788</v>
      </c>
      <c r="D289" s="158">
        <v>19942200</v>
      </c>
      <c r="E289" s="159">
        <v>4626000</v>
      </c>
      <c r="F289" s="160">
        <f t="shared" si="4"/>
        <v>15316200</v>
      </c>
    </row>
    <row r="290" spans="1:6" ht="22.5">
      <c r="A290" s="161" t="s">
        <v>177</v>
      </c>
      <c r="B290" s="162" t="s">
        <v>476</v>
      </c>
      <c r="C290" s="163" t="s">
        <v>789</v>
      </c>
      <c r="D290" s="164">
        <v>19942200</v>
      </c>
      <c r="E290" s="165">
        <v>4626000</v>
      </c>
      <c r="F290" s="166">
        <f t="shared" si="4"/>
        <v>15316200</v>
      </c>
    </row>
    <row r="291" spans="1:6" ht="22.5">
      <c r="A291" s="161" t="s">
        <v>185</v>
      </c>
      <c r="B291" s="162" t="s">
        <v>476</v>
      </c>
      <c r="C291" s="163" t="s">
        <v>790</v>
      </c>
      <c r="D291" s="164">
        <v>19942200</v>
      </c>
      <c r="E291" s="165">
        <v>4626000</v>
      </c>
      <c r="F291" s="166">
        <f t="shared" si="4"/>
        <v>15316200</v>
      </c>
    </row>
    <row r="292" spans="1:6" ht="12.75">
      <c r="A292" s="161" t="s">
        <v>186</v>
      </c>
      <c r="B292" s="162" t="s">
        <v>476</v>
      </c>
      <c r="C292" s="163" t="s">
        <v>791</v>
      </c>
      <c r="D292" s="164">
        <v>19942200</v>
      </c>
      <c r="E292" s="165">
        <v>4626000</v>
      </c>
      <c r="F292" s="166">
        <f t="shared" si="4"/>
        <v>15316200</v>
      </c>
    </row>
    <row r="293" spans="1:6" ht="33.75">
      <c r="A293" s="155" t="s">
        <v>268</v>
      </c>
      <c r="B293" s="156" t="s">
        <v>476</v>
      </c>
      <c r="C293" s="157" t="s">
        <v>792</v>
      </c>
      <c r="D293" s="158">
        <v>304378.94</v>
      </c>
      <c r="E293" s="159" t="s">
        <v>493</v>
      </c>
      <c r="F293" s="160">
        <f t="shared" si="4"/>
        <v>304378.94</v>
      </c>
    </row>
    <row r="294" spans="1:6" ht="22.5">
      <c r="A294" s="161" t="s">
        <v>793</v>
      </c>
      <c r="B294" s="162" t="s">
        <v>476</v>
      </c>
      <c r="C294" s="163" t="s">
        <v>794</v>
      </c>
      <c r="D294" s="164">
        <v>304378.94</v>
      </c>
      <c r="E294" s="165" t="s">
        <v>493</v>
      </c>
      <c r="F294" s="166">
        <f t="shared" si="4"/>
        <v>304378.94</v>
      </c>
    </row>
    <row r="295" spans="1:6" ht="22.5">
      <c r="A295" s="161" t="s">
        <v>4</v>
      </c>
      <c r="B295" s="162" t="s">
        <v>476</v>
      </c>
      <c r="C295" s="163" t="s">
        <v>795</v>
      </c>
      <c r="D295" s="164">
        <v>304378.94</v>
      </c>
      <c r="E295" s="165" t="s">
        <v>493</v>
      </c>
      <c r="F295" s="166">
        <f t="shared" si="4"/>
        <v>304378.94</v>
      </c>
    </row>
    <row r="296" spans="1:6" ht="12.75">
      <c r="A296" s="161" t="s">
        <v>317</v>
      </c>
      <c r="B296" s="162" t="s">
        <v>476</v>
      </c>
      <c r="C296" s="163" t="s">
        <v>796</v>
      </c>
      <c r="D296" s="164">
        <v>304378.94</v>
      </c>
      <c r="E296" s="165" t="s">
        <v>493</v>
      </c>
      <c r="F296" s="166">
        <f t="shared" si="4"/>
        <v>304378.94</v>
      </c>
    </row>
    <row r="297" spans="1:6" ht="45">
      <c r="A297" s="155" t="s">
        <v>400</v>
      </c>
      <c r="B297" s="156" t="s">
        <v>476</v>
      </c>
      <c r="C297" s="157" t="s">
        <v>797</v>
      </c>
      <c r="D297" s="158">
        <v>113193621.06</v>
      </c>
      <c r="E297" s="159">
        <v>994775</v>
      </c>
      <c r="F297" s="160">
        <f t="shared" si="4"/>
        <v>112198846.06</v>
      </c>
    </row>
    <row r="298" spans="1:6" ht="45">
      <c r="A298" s="161" t="s">
        <v>399</v>
      </c>
      <c r="B298" s="162" t="s">
        <v>476</v>
      </c>
      <c r="C298" s="163" t="s">
        <v>798</v>
      </c>
      <c r="D298" s="164">
        <v>7958200</v>
      </c>
      <c r="E298" s="165">
        <v>994775</v>
      </c>
      <c r="F298" s="166">
        <f t="shared" si="4"/>
        <v>6963425</v>
      </c>
    </row>
    <row r="299" spans="1:6" ht="22.5">
      <c r="A299" s="161" t="s">
        <v>185</v>
      </c>
      <c r="B299" s="162" t="s">
        <v>476</v>
      </c>
      <c r="C299" s="163" t="s">
        <v>799</v>
      </c>
      <c r="D299" s="164">
        <v>7958200</v>
      </c>
      <c r="E299" s="165">
        <v>994775</v>
      </c>
      <c r="F299" s="166">
        <f t="shared" si="4"/>
        <v>6963425</v>
      </c>
    </row>
    <row r="300" spans="1:6" ht="12.75">
      <c r="A300" s="161" t="s">
        <v>186</v>
      </c>
      <c r="B300" s="162" t="s">
        <v>476</v>
      </c>
      <c r="C300" s="163" t="s">
        <v>800</v>
      </c>
      <c r="D300" s="164">
        <v>7958200</v>
      </c>
      <c r="E300" s="165">
        <v>994775</v>
      </c>
      <c r="F300" s="166">
        <f t="shared" si="4"/>
        <v>6963425</v>
      </c>
    </row>
    <row r="301" spans="1:6" ht="22.5">
      <c r="A301" s="161" t="s">
        <v>398</v>
      </c>
      <c r="B301" s="162" t="s">
        <v>476</v>
      </c>
      <c r="C301" s="163" t="s">
        <v>801</v>
      </c>
      <c r="D301" s="164">
        <v>104867000</v>
      </c>
      <c r="E301" s="165" t="s">
        <v>493</v>
      </c>
      <c r="F301" s="166">
        <f t="shared" si="4"/>
        <v>104867000</v>
      </c>
    </row>
    <row r="302" spans="1:6" ht="22.5">
      <c r="A302" s="161" t="s">
        <v>4</v>
      </c>
      <c r="B302" s="162" t="s">
        <v>476</v>
      </c>
      <c r="C302" s="163" t="s">
        <v>802</v>
      </c>
      <c r="D302" s="164">
        <v>104867000</v>
      </c>
      <c r="E302" s="165" t="s">
        <v>493</v>
      </c>
      <c r="F302" s="166">
        <f t="shared" si="4"/>
        <v>104867000</v>
      </c>
    </row>
    <row r="303" spans="1:6" ht="12.75">
      <c r="A303" s="161" t="s">
        <v>317</v>
      </c>
      <c r="B303" s="162" t="s">
        <v>476</v>
      </c>
      <c r="C303" s="163" t="s">
        <v>803</v>
      </c>
      <c r="D303" s="164">
        <v>104867000</v>
      </c>
      <c r="E303" s="165" t="s">
        <v>493</v>
      </c>
      <c r="F303" s="166">
        <f t="shared" si="4"/>
        <v>104867000</v>
      </c>
    </row>
    <row r="304" spans="1:6" ht="33.75">
      <c r="A304" s="161" t="s">
        <v>449</v>
      </c>
      <c r="B304" s="162" t="s">
        <v>476</v>
      </c>
      <c r="C304" s="163" t="s">
        <v>804</v>
      </c>
      <c r="D304" s="164">
        <v>368421.06</v>
      </c>
      <c r="E304" s="165" t="s">
        <v>493</v>
      </c>
      <c r="F304" s="166">
        <f t="shared" si="4"/>
        <v>368421.06</v>
      </c>
    </row>
    <row r="305" spans="1:6" ht="22.5">
      <c r="A305" s="161" t="s">
        <v>185</v>
      </c>
      <c r="B305" s="162" t="s">
        <v>476</v>
      </c>
      <c r="C305" s="163" t="s">
        <v>805</v>
      </c>
      <c r="D305" s="164">
        <v>368421.06</v>
      </c>
      <c r="E305" s="165" t="s">
        <v>493</v>
      </c>
      <c r="F305" s="166">
        <f t="shared" si="4"/>
        <v>368421.06</v>
      </c>
    </row>
    <row r="306" spans="1:6" ht="12.75">
      <c r="A306" s="161" t="s">
        <v>186</v>
      </c>
      <c r="B306" s="162" t="s">
        <v>476</v>
      </c>
      <c r="C306" s="163" t="s">
        <v>806</v>
      </c>
      <c r="D306" s="164">
        <v>368421.06</v>
      </c>
      <c r="E306" s="165" t="s">
        <v>493</v>
      </c>
      <c r="F306" s="166">
        <f t="shared" si="4"/>
        <v>368421.06</v>
      </c>
    </row>
    <row r="307" spans="1:6" ht="33.75">
      <c r="A307" s="155" t="s">
        <v>807</v>
      </c>
      <c r="B307" s="156" t="s">
        <v>476</v>
      </c>
      <c r="C307" s="157" t="s">
        <v>808</v>
      </c>
      <c r="D307" s="158">
        <v>7197000</v>
      </c>
      <c r="E307" s="159">
        <v>1331750</v>
      </c>
      <c r="F307" s="160">
        <f t="shared" si="4"/>
        <v>5865250</v>
      </c>
    </row>
    <row r="308" spans="1:6" ht="22.5">
      <c r="A308" s="155" t="s">
        <v>23</v>
      </c>
      <c r="B308" s="156" t="s">
        <v>476</v>
      </c>
      <c r="C308" s="157" t="s">
        <v>809</v>
      </c>
      <c r="D308" s="158">
        <v>7197000</v>
      </c>
      <c r="E308" s="159">
        <v>1331750</v>
      </c>
      <c r="F308" s="160">
        <f t="shared" si="4"/>
        <v>5865250</v>
      </c>
    </row>
    <row r="309" spans="1:6" ht="45">
      <c r="A309" s="155" t="s">
        <v>232</v>
      </c>
      <c r="B309" s="156" t="s">
        <v>476</v>
      </c>
      <c r="C309" s="157" t="s">
        <v>810</v>
      </c>
      <c r="D309" s="158">
        <v>4707600</v>
      </c>
      <c r="E309" s="159">
        <v>1020575</v>
      </c>
      <c r="F309" s="160">
        <f t="shared" si="4"/>
        <v>3687025</v>
      </c>
    </row>
    <row r="310" spans="1:6" ht="22.5">
      <c r="A310" s="161" t="s">
        <v>177</v>
      </c>
      <c r="B310" s="162" t="s">
        <v>476</v>
      </c>
      <c r="C310" s="163" t="s">
        <v>811</v>
      </c>
      <c r="D310" s="164">
        <v>4707600</v>
      </c>
      <c r="E310" s="165">
        <v>1020575</v>
      </c>
      <c r="F310" s="166">
        <f t="shared" si="4"/>
        <v>3687025</v>
      </c>
    </row>
    <row r="311" spans="1:6" ht="22.5">
      <c r="A311" s="161" t="s">
        <v>185</v>
      </c>
      <c r="B311" s="162" t="s">
        <v>476</v>
      </c>
      <c r="C311" s="163" t="s">
        <v>812</v>
      </c>
      <c r="D311" s="164">
        <v>4707600</v>
      </c>
      <c r="E311" s="165">
        <v>1020575</v>
      </c>
      <c r="F311" s="166">
        <f t="shared" si="4"/>
        <v>3687025</v>
      </c>
    </row>
    <row r="312" spans="1:6" ht="12.75">
      <c r="A312" s="161" t="s">
        <v>186</v>
      </c>
      <c r="B312" s="162" t="s">
        <v>476</v>
      </c>
      <c r="C312" s="163" t="s">
        <v>813</v>
      </c>
      <c r="D312" s="164">
        <v>4707600</v>
      </c>
      <c r="E312" s="165">
        <v>1020575</v>
      </c>
      <c r="F312" s="166">
        <f t="shared" si="4"/>
        <v>3687025</v>
      </c>
    </row>
    <row r="313" spans="1:6" ht="45">
      <c r="A313" s="155" t="s">
        <v>400</v>
      </c>
      <c r="B313" s="156" t="s">
        <v>476</v>
      </c>
      <c r="C313" s="157" t="s">
        <v>814</v>
      </c>
      <c r="D313" s="158">
        <v>2489400</v>
      </c>
      <c r="E313" s="159">
        <v>311175</v>
      </c>
      <c r="F313" s="160">
        <f t="shared" si="4"/>
        <v>2178225</v>
      </c>
    </row>
    <row r="314" spans="1:6" ht="45">
      <c r="A314" s="161" t="s">
        <v>399</v>
      </c>
      <c r="B314" s="162" t="s">
        <v>476</v>
      </c>
      <c r="C314" s="163" t="s">
        <v>815</v>
      </c>
      <c r="D314" s="164">
        <v>2489400</v>
      </c>
      <c r="E314" s="165">
        <v>311175</v>
      </c>
      <c r="F314" s="166">
        <f t="shared" si="4"/>
        <v>2178225</v>
      </c>
    </row>
    <row r="315" spans="1:6" ht="22.5">
      <c r="A315" s="161" t="s">
        <v>185</v>
      </c>
      <c r="B315" s="162" t="s">
        <v>476</v>
      </c>
      <c r="C315" s="163" t="s">
        <v>816</v>
      </c>
      <c r="D315" s="164">
        <v>2489400</v>
      </c>
      <c r="E315" s="165">
        <v>311175</v>
      </c>
      <c r="F315" s="166">
        <f t="shared" si="4"/>
        <v>2178225</v>
      </c>
    </row>
    <row r="316" spans="1:6" ht="12.75">
      <c r="A316" s="161" t="s">
        <v>186</v>
      </c>
      <c r="B316" s="162" t="s">
        <v>476</v>
      </c>
      <c r="C316" s="163" t="s">
        <v>817</v>
      </c>
      <c r="D316" s="164">
        <v>2489400</v>
      </c>
      <c r="E316" s="165">
        <v>311175</v>
      </c>
      <c r="F316" s="166">
        <f t="shared" si="4"/>
        <v>2178225</v>
      </c>
    </row>
    <row r="317" spans="1:6" ht="12.75">
      <c r="A317" s="155" t="s">
        <v>181</v>
      </c>
      <c r="B317" s="156" t="s">
        <v>476</v>
      </c>
      <c r="C317" s="157" t="s">
        <v>818</v>
      </c>
      <c r="D317" s="158">
        <v>1738100</v>
      </c>
      <c r="E317" s="159">
        <v>301256</v>
      </c>
      <c r="F317" s="160">
        <f t="shared" si="4"/>
        <v>1436844</v>
      </c>
    </row>
    <row r="318" spans="1:6" ht="12.75">
      <c r="A318" s="155" t="s">
        <v>28</v>
      </c>
      <c r="B318" s="156" t="s">
        <v>476</v>
      </c>
      <c r="C318" s="157" t="s">
        <v>819</v>
      </c>
      <c r="D318" s="158">
        <v>1738100</v>
      </c>
      <c r="E318" s="159">
        <v>301256</v>
      </c>
      <c r="F318" s="160">
        <f t="shared" si="4"/>
        <v>1436844</v>
      </c>
    </row>
    <row r="319" spans="1:6" ht="12.75">
      <c r="A319" s="155" t="s">
        <v>371</v>
      </c>
      <c r="B319" s="156" t="s">
        <v>476</v>
      </c>
      <c r="C319" s="157" t="s">
        <v>820</v>
      </c>
      <c r="D319" s="158">
        <v>1738100</v>
      </c>
      <c r="E319" s="159">
        <v>301256</v>
      </c>
      <c r="F319" s="160">
        <f t="shared" si="4"/>
        <v>1436844</v>
      </c>
    </row>
    <row r="320" spans="1:6" ht="22.5">
      <c r="A320" s="155" t="s">
        <v>114</v>
      </c>
      <c r="B320" s="156" t="s">
        <v>476</v>
      </c>
      <c r="C320" s="157" t="s">
        <v>821</v>
      </c>
      <c r="D320" s="158">
        <v>1738100</v>
      </c>
      <c r="E320" s="159">
        <v>301256</v>
      </c>
      <c r="F320" s="160">
        <f t="shared" si="4"/>
        <v>1436844</v>
      </c>
    </row>
    <row r="321" spans="1:6" s="4" customFormat="1" ht="22.5">
      <c r="A321" s="155" t="s">
        <v>194</v>
      </c>
      <c r="B321" s="156" t="s">
        <v>476</v>
      </c>
      <c r="C321" s="157" t="s">
        <v>822</v>
      </c>
      <c r="D321" s="158">
        <v>1738100</v>
      </c>
      <c r="E321" s="159">
        <v>301256</v>
      </c>
      <c r="F321" s="160">
        <f t="shared" si="4"/>
        <v>1436844</v>
      </c>
    </row>
    <row r="322" spans="1:6" s="4" customFormat="1" ht="33.75">
      <c r="A322" s="161" t="s">
        <v>823</v>
      </c>
      <c r="B322" s="162" t="s">
        <v>476</v>
      </c>
      <c r="C322" s="163" t="s">
        <v>824</v>
      </c>
      <c r="D322" s="164">
        <v>1738100</v>
      </c>
      <c r="E322" s="165">
        <v>301256</v>
      </c>
      <c r="F322" s="166">
        <f t="shared" si="4"/>
        <v>1436844</v>
      </c>
    </row>
    <row r="323" spans="1:6" s="4" customFormat="1" ht="22.5">
      <c r="A323" s="161" t="s">
        <v>160</v>
      </c>
      <c r="B323" s="162" t="s">
        <v>476</v>
      </c>
      <c r="C323" s="163" t="s">
        <v>825</v>
      </c>
      <c r="D323" s="164">
        <v>1738100</v>
      </c>
      <c r="E323" s="165">
        <v>301256</v>
      </c>
      <c r="F323" s="166">
        <f t="shared" si="4"/>
        <v>1436844</v>
      </c>
    </row>
    <row r="324" spans="1:6" s="4" customFormat="1" ht="22.5">
      <c r="A324" s="161" t="s">
        <v>826</v>
      </c>
      <c r="B324" s="162" t="s">
        <v>476</v>
      </c>
      <c r="C324" s="163" t="s">
        <v>827</v>
      </c>
      <c r="D324" s="164">
        <v>1738100</v>
      </c>
      <c r="E324" s="165">
        <v>301256</v>
      </c>
      <c r="F324" s="166">
        <f t="shared" si="4"/>
        <v>1436844</v>
      </c>
    </row>
    <row r="325" spans="1:6" s="4" customFormat="1" ht="12.75">
      <c r="A325" s="155" t="s">
        <v>161</v>
      </c>
      <c r="B325" s="156" t="s">
        <v>476</v>
      </c>
      <c r="C325" s="157" t="s">
        <v>828</v>
      </c>
      <c r="D325" s="158">
        <v>10813000</v>
      </c>
      <c r="E325" s="159">
        <v>2263250</v>
      </c>
      <c r="F325" s="160">
        <f t="shared" si="4"/>
        <v>8549750</v>
      </c>
    </row>
    <row r="326" spans="1:6" s="4" customFormat="1" ht="12.75">
      <c r="A326" s="155" t="s">
        <v>829</v>
      </c>
      <c r="B326" s="156" t="s">
        <v>476</v>
      </c>
      <c r="C326" s="157" t="s">
        <v>830</v>
      </c>
      <c r="D326" s="158">
        <v>10813000</v>
      </c>
      <c r="E326" s="159">
        <v>2263250</v>
      </c>
      <c r="F326" s="160">
        <f aca="true" t="shared" si="5" ref="F326:F360">IF(OR(D326="-",IF(E326="-",0,E326)&gt;=IF(D326="-",0,D326)),"-",IF(D326="-",0,D326)-IF(E326="-",0,E326))</f>
        <v>8549750</v>
      </c>
    </row>
    <row r="327" spans="1:6" s="4" customFormat="1" ht="33.75">
      <c r="A327" s="155" t="s">
        <v>831</v>
      </c>
      <c r="B327" s="156" t="s">
        <v>476</v>
      </c>
      <c r="C327" s="157" t="s">
        <v>832</v>
      </c>
      <c r="D327" s="158">
        <v>10813000</v>
      </c>
      <c r="E327" s="159">
        <v>2263250</v>
      </c>
      <c r="F327" s="160">
        <f t="shared" si="5"/>
        <v>8549750</v>
      </c>
    </row>
    <row r="328" spans="1:6" s="4" customFormat="1" ht="22.5">
      <c r="A328" s="155" t="s">
        <v>24</v>
      </c>
      <c r="B328" s="156" t="s">
        <v>476</v>
      </c>
      <c r="C328" s="157" t="s">
        <v>833</v>
      </c>
      <c r="D328" s="158">
        <v>10813000</v>
      </c>
      <c r="E328" s="159">
        <v>2263250</v>
      </c>
      <c r="F328" s="160">
        <f t="shared" si="5"/>
        <v>8549750</v>
      </c>
    </row>
    <row r="329" spans="1:6" s="4" customFormat="1" ht="45">
      <c r="A329" s="155" t="s">
        <v>232</v>
      </c>
      <c r="B329" s="156" t="s">
        <v>476</v>
      </c>
      <c r="C329" s="157" t="s">
        <v>834</v>
      </c>
      <c r="D329" s="158">
        <v>10713000</v>
      </c>
      <c r="E329" s="159">
        <v>2263250</v>
      </c>
      <c r="F329" s="160">
        <f t="shared" si="5"/>
        <v>8449750</v>
      </c>
    </row>
    <row r="330" spans="1:6" s="4" customFormat="1" ht="22.5">
      <c r="A330" s="161" t="s">
        <v>177</v>
      </c>
      <c r="B330" s="162" t="s">
        <v>476</v>
      </c>
      <c r="C330" s="163" t="s">
        <v>835</v>
      </c>
      <c r="D330" s="164">
        <v>10713000</v>
      </c>
      <c r="E330" s="165">
        <v>2263250</v>
      </c>
      <c r="F330" s="166">
        <f t="shared" si="5"/>
        <v>8449750</v>
      </c>
    </row>
    <row r="331" spans="1:6" s="4" customFormat="1" ht="22.5">
      <c r="A331" s="161" t="s">
        <v>185</v>
      </c>
      <c r="B331" s="162" t="s">
        <v>476</v>
      </c>
      <c r="C331" s="163" t="s">
        <v>836</v>
      </c>
      <c r="D331" s="164">
        <v>10713000</v>
      </c>
      <c r="E331" s="165">
        <v>2263250</v>
      </c>
      <c r="F331" s="166">
        <f t="shared" si="5"/>
        <v>8449750</v>
      </c>
    </row>
    <row r="332" spans="1:6" s="4" customFormat="1" ht="12.75">
      <c r="A332" s="161" t="s">
        <v>186</v>
      </c>
      <c r="B332" s="162" t="s">
        <v>476</v>
      </c>
      <c r="C332" s="163" t="s">
        <v>837</v>
      </c>
      <c r="D332" s="164">
        <v>10713000</v>
      </c>
      <c r="E332" s="165">
        <v>2263250</v>
      </c>
      <c r="F332" s="166">
        <f t="shared" si="5"/>
        <v>8449750</v>
      </c>
    </row>
    <row r="333" spans="1:6" ht="12.75">
      <c r="A333" s="155" t="s">
        <v>148</v>
      </c>
      <c r="B333" s="156" t="s">
        <v>476</v>
      </c>
      <c r="C333" s="157" t="s">
        <v>838</v>
      </c>
      <c r="D333" s="158">
        <v>100000</v>
      </c>
      <c r="E333" s="159" t="s">
        <v>493</v>
      </c>
      <c r="F333" s="160">
        <f t="shared" si="5"/>
        <v>100000</v>
      </c>
    </row>
    <row r="334" spans="1:6" ht="22.5">
      <c r="A334" s="161" t="s">
        <v>135</v>
      </c>
      <c r="B334" s="162" t="s">
        <v>476</v>
      </c>
      <c r="C334" s="163" t="s">
        <v>839</v>
      </c>
      <c r="D334" s="164">
        <v>100000</v>
      </c>
      <c r="E334" s="165" t="s">
        <v>493</v>
      </c>
      <c r="F334" s="166">
        <f t="shared" si="5"/>
        <v>100000</v>
      </c>
    </row>
    <row r="335" spans="1:6" ht="22.5">
      <c r="A335" s="161" t="s">
        <v>14</v>
      </c>
      <c r="B335" s="162" t="s">
        <v>476</v>
      </c>
      <c r="C335" s="163" t="s">
        <v>840</v>
      </c>
      <c r="D335" s="164">
        <v>100000</v>
      </c>
      <c r="E335" s="165" t="s">
        <v>493</v>
      </c>
      <c r="F335" s="166">
        <f t="shared" si="5"/>
        <v>100000</v>
      </c>
    </row>
    <row r="336" spans="1:6" ht="33.75">
      <c r="A336" s="161" t="s">
        <v>189</v>
      </c>
      <c r="B336" s="162" t="s">
        <v>476</v>
      </c>
      <c r="C336" s="163" t="s">
        <v>841</v>
      </c>
      <c r="D336" s="164">
        <v>100000</v>
      </c>
      <c r="E336" s="165" t="s">
        <v>493</v>
      </c>
      <c r="F336" s="166">
        <f t="shared" si="5"/>
        <v>100000</v>
      </c>
    </row>
    <row r="337" spans="1:6" ht="22.5">
      <c r="A337" s="155" t="s">
        <v>195</v>
      </c>
      <c r="B337" s="156" t="s">
        <v>476</v>
      </c>
      <c r="C337" s="157" t="s">
        <v>456</v>
      </c>
      <c r="D337" s="158">
        <v>100000</v>
      </c>
      <c r="E337" s="159" t="s">
        <v>493</v>
      </c>
      <c r="F337" s="160">
        <f t="shared" si="5"/>
        <v>100000</v>
      </c>
    </row>
    <row r="338" spans="1:6" ht="22.5">
      <c r="A338" s="155" t="s">
        <v>842</v>
      </c>
      <c r="B338" s="156" t="s">
        <v>476</v>
      </c>
      <c r="C338" s="157" t="s">
        <v>843</v>
      </c>
      <c r="D338" s="158">
        <v>100000</v>
      </c>
      <c r="E338" s="159" t="s">
        <v>493</v>
      </c>
      <c r="F338" s="160">
        <f t="shared" si="5"/>
        <v>100000</v>
      </c>
    </row>
    <row r="339" spans="1:6" s="4" customFormat="1" ht="12.75">
      <c r="A339" s="155" t="s">
        <v>371</v>
      </c>
      <c r="B339" s="156" t="s">
        <v>476</v>
      </c>
      <c r="C339" s="157" t="s">
        <v>455</v>
      </c>
      <c r="D339" s="158">
        <v>100000</v>
      </c>
      <c r="E339" s="159" t="s">
        <v>493</v>
      </c>
      <c r="F339" s="160">
        <f t="shared" si="5"/>
        <v>100000</v>
      </c>
    </row>
    <row r="340" spans="1:6" ht="22.5">
      <c r="A340" s="155" t="s">
        <v>114</v>
      </c>
      <c r="B340" s="156" t="s">
        <v>476</v>
      </c>
      <c r="C340" s="157" t="s">
        <v>454</v>
      </c>
      <c r="D340" s="158">
        <v>100000</v>
      </c>
      <c r="E340" s="159" t="s">
        <v>493</v>
      </c>
      <c r="F340" s="160">
        <f t="shared" si="5"/>
        <v>100000</v>
      </c>
    </row>
    <row r="341" spans="1:6" ht="22.5">
      <c r="A341" s="155" t="s">
        <v>194</v>
      </c>
      <c r="B341" s="156" t="s">
        <v>476</v>
      </c>
      <c r="C341" s="157" t="s">
        <v>453</v>
      </c>
      <c r="D341" s="158">
        <v>100000</v>
      </c>
      <c r="E341" s="159" t="s">
        <v>493</v>
      </c>
      <c r="F341" s="160">
        <f t="shared" si="5"/>
        <v>100000</v>
      </c>
    </row>
    <row r="342" spans="1:6" ht="12.75">
      <c r="A342" s="161" t="s">
        <v>29</v>
      </c>
      <c r="B342" s="162" t="s">
        <v>476</v>
      </c>
      <c r="C342" s="163" t="s">
        <v>452</v>
      </c>
      <c r="D342" s="164">
        <v>100000</v>
      </c>
      <c r="E342" s="165" t="s">
        <v>493</v>
      </c>
      <c r="F342" s="166">
        <f t="shared" si="5"/>
        <v>100000</v>
      </c>
    </row>
    <row r="343" spans="1:6" ht="22.5">
      <c r="A343" s="161" t="s">
        <v>196</v>
      </c>
      <c r="B343" s="162" t="s">
        <v>476</v>
      </c>
      <c r="C343" s="163" t="s">
        <v>451</v>
      </c>
      <c r="D343" s="164">
        <v>100000</v>
      </c>
      <c r="E343" s="165" t="s">
        <v>493</v>
      </c>
      <c r="F343" s="166">
        <f t="shared" si="5"/>
        <v>100000</v>
      </c>
    </row>
    <row r="344" spans="1:6" ht="12.75">
      <c r="A344" s="161" t="s">
        <v>36</v>
      </c>
      <c r="B344" s="162" t="s">
        <v>476</v>
      </c>
      <c r="C344" s="163" t="s">
        <v>450</v>
      </c>
      <c r="D344" s="164">
        <v>100000</v>
      </c>
      <c r="E344" s="165" t="s">
        <v>493</v>
      </c>
      <c r="F344" s="166">
        <f t="shared" si="5"/>
        <v>100000</v>
      </c>
    </row>
    <row r="345" spans="1:6" ht="33.75">
      <c r="A345" s="155" t="s">
        <v>844</v>
      </c>
      <c r="B345" s="156" t="s">
        <v>476</v>
      </c>
      <c r="C345" s="157" t="s">
        <v>845</v>
      </c>
      <c r="D345" s="158">
        <v>1732400</v>
      </c>
      <c r="E345" s="159">
        <v>396772.71</v>
      </c>
      <c r="F345" s="160">
        <f t="shared" si="5"/>
        <v>1335627.29</v>
      </c>
    </row>
    <row r="346" spans="1:6" ht="12.75">
      <c r="A346" s="155" t="s">
        <v>25</v>
      </c>
      <c r="B346" s="156" t="s">
        <v>476</v>
      </c>
      <c r="C346" s="157" t="s">
        <v>846</v>
      </c>
      <c r="D346" s="158">
        <v>1732400</v>
      </c>
      <c r="E346" s="159">
        <v>396772.71</v>
      </c>
      <c r="F346" s="160">
        <f t="shared" si="5"/>
        <v>1335627.29</v>
      </c>
    </row>
    <row r="347" spans="1:6" ht="33.75">
      <c r="A347" s="155" t="s">
        <v>847</v>
      </c>
      <c r="B347" s="156" t="s">
        <v>476</v>
      </c>
      <c r="C347" s="157" t="s">
        <v>848</v>
      </c>
      <c r="D347" s="158">
        <v>1606000</v>
      </c>
      <c r="E347" s="159">
        <v>386242.71</v>
      </c>
      <c r="F347" s="160">
        <f t="shared" si="5"/>
        <v>1219757.29</v>
      </c>
    </row>
    <row r="348" spans="1:6" ht="12.75">
      <c r="A348" s="155" t="s">
        <v>371</v>
      </c>
      <c r="B348" s="156" t="s">
        <v>476</v>
      </c>
      <c r="C348" s="157" t="s">
        <v>849</v>
      </c>
      <c r="D348" s="158">
        <v>1606000</v>
      </c>
      <c r="E348" s="159">
        <v>386242.71</v>
      </c>
      <c r="F348" s="160">
        <f t="shared" si="5"/>
        <v>1219757.29</v>
      </c>
    </row>
    <row r="349" spans="1:6" ht="22.5">
      <c r="A349" s="155" t="s">
        <v>114</v>
      </c>
      <c r="B349" s="156" t="s">
        <v>476</v>
      </c>
      <c r="C349" s="157" t="s">
        <v>850</v>
      </c>
      <c r="D349" s="158">
        <v>1606000</v>
      </c>
      <c r="E349" s="159">
        <v>386242.71</v>
      </c>
      <c r="F349" s="160">
        <f t="shared" si="5"/>
        <v>1219757.29</v>
      </c>
    </row>
    <row r="350" spans="1:6" ht="45">
      <c r="A350" s="155" t="s">
        <v>232</v>
      </c>
      <c r="B350" s="156" t="s">
        <v>476</v>
      </c>
      <c r="C350" s="157" t="s">
        <v>851</v>
      </c>
      <c r="D350" s="158">
        <v>1606000</v>
      </c>
      <c r="E350" s="159">
        <v>386242.71</v>
      </c>
      <c r="F350" s="160">
        <f t="shared" si="5"/>
        <v>1219757.29</v>
      </c>
    </row>
    <row r="351" spans="1:6" ht="12.75">
      <c r="A351" s="161" t="s">
        <v>107</v>
      </c>
      <c r="B351" s="162" t="s">
        <v>476</v>
      </c>
      <c r="C351" s="163" t="s">
        <v>852</v>
      </c>
      <c r="D351" s="164">
        <v>1606000</v>
      </c>
      <c r="E351" s="165">
        <v>386242.71</v>
      </c>
      <c r="F351" s="166">
        <f t="shared" si="5"/>
        <v>1219757.29</v>
      </c>
    </row>
    <row r="352" spans="1:6" ht="56.25">
      <c r="A352" s="161" t="s">
        <v>187</v>
      </c>
      <c r="B352" s="162" t="s">
        <v>476</v>
      </c>
      <c r="C352" s="163" t="s">
        <v>853</v>
      </c>
      <c r="D352" s="164">
        <v>1606000</v>
      </c>
      <c r="E352" s="165">
        <v>386242.71</v>
      </c>
      <c r="F352" s="166">
        <f t="shared" si="5"/>
        <v>1219757.29</v>
      </c>
    </row>
    <row r="353" spans="1:6" ht="22.5">
      <c r="A353" s="161" t="s">
        <v>188</v>
      </c>
      <c r="B353" s="162" t="s">
        <v>476</v>
      </c>
      <c r="C353" s="163" t="s">
        <v>854</v>
      </c>
      <c r="D353" s="164">
        <v>1606000</v>
      </c>
      <c r="E353" s="165">
        <v>386242.71</v>
      </c>
      <c r="F353" s="166">
        <f t="shared" si="5"/>
        <v>1219757.29</v>
      </c>
    </row>
    <row r="354" spans="1:6" ht="33.75">
      <c r="A354" s="155" t="s">
        <v>35</v>
      </c>
      <c r="B354" s="156" t="s">
        <v>476</v>
      </c>
      <c r="C354" s="157" t="s">
        <v>855</v>
      </c>
      <c r="D354" s="158">
        <v>126400</v>
      </c>
      <c r="E354" s="159">
        <v>10530</v>
      </c>
      <c r="F354" s="160">
        <f t="shared" si="5"/>
        <v>115870</v>
      </c>
    </row>
    <row r="355" spans="1:6" ht="12.75">
      <c r="A355" s="155" t="s">
        <v>371</v>
      </c>
      <c r="B355" s="156" t="s">
        <v>476</v>
      </c>
      <c r="C355" s="157" t="s">
        <v>856</v>
      </c>
      <c r="D355" s="158">
        <v>126400</v>
      </c>
      <c r="E355" s="159">
        <v>10530</v>
      </c>
      <c r="F355" s="160">
        <f t="shared" si="5"/>
        <v>115870</v>
      </c>
    </row>
    <row r="356" spans="1:6" ht="22.5">
      <c r="A356" s="155" t="s">
        <v>114</v>
      </c>
      <c r="B356" s="156" t="s">
        <v>476</v>
      </c>
      <c r="C356" s="157" t="s">
        <v>857</v>
      </c>
      <c r="D356" s="158">
        <v>126400</v>
      </c>
      <c r="E356" s="159">
        <v>10530</v>
      </c>
      <c r="F356" s="160">
        <f t="shared" si="5"/>
        <v>115870</v>
      </c>
    </row>
    <row r="357" spans="1:6" ht="56.25">
      <c r="A357" s="155" t="s">
        <v>499</v>
      </c>
      <c r="B357" s="156" t="s">
        <v>476</v>
      </c>
      <c r="C357" s="157" t="s">
        <v>858</v>
      </c>
      <c r="D357" s="158">
        <v>126400</v>
      </c>
      <c r="E357" s="159">
        <v>10530</v>
      </c>
      <c r="F357" s="160">
        <f t="shared" si="5"/>
        <v>115870</v>
      </c>
    </row>
    <row r="358" spans="1:6" s="4" customFormat="1" ht="33.75">
      <c r="A358" s="161" t="s">
        <v>859</v>
      </c>
      <c r="B358" s="162" t="s">
        <v>476</v>
      </c>
      <c r="C358" s="163" t="s">
        <v>860</v>
      </c>
      <c r="D358" s="164">
        <v>126400</v>
      </c>
      <c r="E358" s="165">
        <v>10530</v>
      </c>
      <c r="F358" s="166">
        <f t="shared" si="5"/>
        <v>115870</v>
      </c>
    </row>
    <row r="359" spans="1:6" s="4" customFormat="1" ht="12.75">
      <c r="A359" s="161" t="s">
        <v>206</v>
      </c>
      <c r="B359" s="162" t="s">
        <v>476</v>
      </c>
      <c r="C359" s="163" t="s">
        <v>861</v>
      </c>
      <c r="D359" s="164">
        <v>126400</v>
      </c>
      <c r="E359" s="165">
        <v>10530</v>
      </c>
      <c r="F359" s="166">
        <f t="shared" si="5"/>
        <v>115870</v>
      </c>
    </row>
    <row r="360" spans="1:6" ht="13.5" thickBot="1">
      <c r="A360" s="161" t="s">
        <v>34</v>
      </c>
      <c r="B360" s="162" t="s">
        <v>476</v>
      </c>
      <c r="C360" s="163" t="s">
        <v>862</v>
      </c>
      <c r="D360" s="164">
        <v>126400</v>
      </c>
      <c r="E360" s="165">
        <v>10530</v>
      </c>
      <c r="F360" s="166">
        <f t="shared" si="5"/>
        <v>115870</v>
      </c>
    </row>
    <row r="361" spans="1:6" ht="13.5" thickBot="1">
      <c r="A361" s="146"/>
      <c r="B361" s="147"/>
      <c r="C361" s="148"/>
      <c r="D361" s="149"/>
      <c r="E361" s="147"/>
      <c r="F361" s="147"/>
    </row>
    <row r="362" spans="1:6" ht="23.25" thickBot="1">
      <c r="A362" s="150" t="s">
        <v>863</v>
      </c>
      <c r="B362" s="151" t="s">
        <v>146</v>
      </c>
      <c r="C362" s="152" t="s">
        <v>477</v>
      </c>
      <c r="D362" s="153">
        <v>-122051992.1</v>
      </c>
      <c r="E362" s="153">
        <v>10587193.7</v>
      </c>
      <c r="F362" s="154" t="s">
        <v>864</v>
      </c>
    </row>
    <row r="363" spans="3:6" ht="12.75">
      <c r="C363" s="4"/>
      <c r="D363" s="4"/>
      <c r="E363" s="4"/>
      <c r="F363" s="4"/>
    </row>
    <row r="364" spans="3:6" ht="12.75">
      <c r="C364" s="4"/>
      <c r="D364" s="4"/>
      <c r="E364" s="4"/>
      <c r="F364" s="4"/>
    </row>
    <row r="365" spans="3:6" ht="12.75">
      <c r="C365" s="4"/>
      <c r="D365" s="4"/>
      <c r="E365" s="4"/>
      <c r="F365" s="4"/>
    </row>
    <row r="366" spans="1:6" s="3" customFormat="1" ht="12.75">
      <c r="A366" s="4"/>
      <c r="B366" s="44"/>
      <c r="C366" s="44"/>
      <c r="D366" s="44"/>
      <c r="E366" s="44"/>
      <c r="F366" s="44"/>
    </row>
    <row r="367" spans="1:6" ht="12.75">
      <c r="A367" s="44"/>
      <c r="C367" s="4"/>
      <c r="D367" s="4"/>
      <c r="E367" s="4"/>
      <c r="F367" s="4"/>
    </row>
    <row r="368" spans="3:6" ht="12.75">
      <c r="C368" s="4"/>
      <c r="D368" s="4"/>
      <c r="E368" s="4"/>
      <c r="F368" s="4"/>
    </row>
    <row r="369" spans="3:6" ht="12.75">
      <c r="C369" s="4"/>
      <c r="D369" s="4"/>
      <c r="E369" s="4"/>
      <c r="F369" s="4"/>
    </row>
    <row r="370" spans="3:6" ht="12.75">
      <c r="C370" s="4"/>
      <c r="D370" s="4"/>
      <c r="E370" s="4"/>
      <c r="F370" s="4"/>
    </row>
    <row r="371" s="4" customFormat="1" ht="12.75"/>
    <row r="372" spans="3:6" ht="12.75">
      <c r="C372" s="4"/>
      <c r="D372" s="4"/>
      <c r="E372" s="4"/>
      <c r="F372" s="4"/>
    </row>
    <row r="373" spans="3:6" ht="12.75">
      <c r="C373" s="4"/>
      <c r="D373" s="4"/>
      <c r="E373" s="4"/>
      <c r="F373" s="4"/>
    </row>
    <row r="374" spans="3:6" ht="12.75">
      <c r="C374" s="4"/>
      <c r="D374" s="4"/>
      <c r="E374" s="4"/>
      <c r="F374" s="4"/>
    </row>
    <row r="375" spans="3:6" ht="12.75">
      <c r="C375" s="4"/>
      <c r="D375" s="4"/>
      <c r="E375" s="4"/>
      <c r="F375" s="4"/>
    </row>
    <row r="376" spans="1:6" s="3" customFormat="1" ht="12.75">
      <c r="A376" s="4"/>
      <c r="B376" s="4"/>
      <c r="C376" s="4"/>
      <c r="D376" s="4"/>
      <c r="E376" s="4"/>
      <c r="F376" s="4"/>
    </row>
    <row r="377" spans="3:6" ht="12.75">
      <c r="C377" s="4"/>
      <c r="D377" s="4"/>
      <c r="E377" s="4"/>
      <c r="F377" s="4"/>
    </row>
    <row r="378" spans="3:6" ht="12.75">
      <c r="C378" s="4"/>
      <c r="D378" s="4"/>
      <c r="E378" s="4"/>
      <c r="F378" s="4"/>
    </row>
    <row r="379" spans="3:6" ht="12.75">
      <c r="C379" s="4"/>
      <c r="D379" s="4"/>
      <c r="E379" s="4"/>
      <c r="F379" s="4"/>
    </row>
    <row r="380" spans="3:6" ht="12.75">
      <c r="C380" s="4"/>
      <c r="D380" s="4"/>
      <c r="E380" s="4"/>
      <c r="F380" s="4"/>
    </row>
    <row r="381" s="4" customFormat="1" ht="12.75"/>
    <row r="382" spans="3:6" ht="12.75">
      <c r="C382" s="4"/>
      <c r="D382" s="4"/>
      <c r="E382" s="4"/>
      <c r="F382" s="4"/>
    </row>
    <row r="383" spans="3:6" ht="12.75">
      <c r="C383" s="4"/>
      <c r="D383" s="4"/>
      <c r="E383" s="4"/>
      <c r="F383" s="4"/>
    </row>
    <row r="384" spans="3:6" ht="12.75">
      <c r="C384" s="4"/>
      <c r="D384" s="4"/>
      <c r="E384" s="4"/>
      <c r="F384" s="4"/>
    </row>
    <row r="385" spans="1:6" ht="12.75">
      <c r="A385" s="5"/>
      <c r="C385" s="4"/>
      <c r="D385" s="4"/>
      <c r="E385" s="4"/>
      <c r="F385" s="4"/>
    </row>
    <row r="386" spans="3:6" ht="12.75">
      <c r="C386" s="4"/>
      <c r="D386" s="4"/>
      <c r="E386" s="4"/>
      <c r="F386" s="4"/>
    </row>
    <row r="387" spans="3:6" ht="12.75">
      <c r="C387" s="4"/>
      <c r="D387" s="4"/>
      <c r="E387" s="4"/>
      <c r="F387" s="4"/>
    </row>
    <row r="388" spans="3:6" ht="12.75">
      <c r="C388" s="4"/>
      <c r="D388" s="4"/>
      <c r="E388" s="4"/>
      <c r="F388" s="4"/>
    </row>
    <row r="389" spans="3:6" ht="12.75">
      <c r="C389" s="4"/>
      <c r="D389" s="4"/>
      <c r="E389" s="4"/>
      <c r="F389" s="4"/>
    </row>
    <row r="390" spans="3:6" ht="12.75">
      <c r="C390" s="4"/>
      <c r="D390" s="4"/>
      <c r="E390" s="4"/>
      <c r="F390" s="4"/>
    </row>
    <row r="391" spans="3:6" ht="12.75">
      <c r="C391" s="4"/>
      <c r="D391" s="4"/>
      <c r="E391" s="4"/>
      <c r="F391" s="4"/>
    </row>
    <row r="392" spans="2:6" ht="12.75">
      <c r="B392" s="44"/>
      <c r="C392" s="44"/>
      <c r="D392" s="44"/>
      <c r="E392" s="44"/>
      <c r="F392" s="44"/>
    </row>
    <row r="393" spans="1:6" ht="12.75">
      <c r="A393" s="44"/>
      <c r="C393" s="4"/>
      <c r="D393" s="4"/>
      <c r="E393" s="4"/>
      <c r="F393" s="4"/>
    </row>
    <row r="394" spans="3:6" ht="12.75">
      <c r="C394" s="4"/>
      <c r="D394" s="4"/>
      <c r="E394" s="4"/>
      <c r="F394" s="4"/>
    </row>
    <row r="395" spans="3:6" ht="12.75">
      <c r="C395" s="4"/>
      <c r="D395" s="4"/>
      <c r="E395" s="4"/>
      <c r="F395" s="4"/>
    </row>
    <row r="396" spans="3:6" ht="12.75">
      <c r="C396" s="4"/>
      <c r="D396" s="4"/>
      <c r="E396" s="4"/>
      <c r="F396" s="4"/>
    </row>
    <row r="397" spans="3:6" ht="12.75">
      <c r="C397" s="4"/>
      <c r="D397" s="4"/>
      <c r="E397" s="4"/>
      <c r="F397" s="4"/>
    </row>
    <row r="398" spans="3:6" ht="12.75">
      <c r="C398" s="4"/>
      <c r="D398" s="4"/>
      <c r="E398" s="4"/>
      <c r="F398" s="4"/>
    </row>
    <row r="399" spans="3:6" ht="12.75">
      <c r="C399" s="4"/>
      <c r="D399" s="4"/>
      <c r="E399" s="4"/>
      <c r="F399" s="4"/>
    </row>
    <row r="400" spans="3:6" ht="12.75">
      <c r="C400" s="4"/>
      <c r="D400" s="4"/>
      <c r="E400" s="4"/>
      <c r="F400" s="4"/>
    </row>
    <row r="401" s="4" customFormat="1" ht="12.75"/>
    <row r="402" spans="3:6" ht="12.75">
      <c r="C402" s="4"/>
      <c r="D402" s="4"/>
      <c r="E402" s="4"/>
      <c r="F402" s="4"/>
    </row>
    <row r="403" spans="3:6" ht="12.75">
      <c r="C403" s="4"/>
      <c r="D403" s="4"/>
      <c r="E403" s="4"/>
      <c r="F403" s="4"/>
    </row>
    <row r="404" spans="3:6" ht="12.75">
      <c r="C404" s="4"/>
      <c r="D404" s="4"/>
      <c r="E404" s="4"/>
      <c r="F404" s="4"/>
    </row>
    <row r="405" spans="3:6" ht="12.75">
      <c r="C405" s="4"/>
      <c r="D405" s="4"/>
      <c r="E405" s="4"/>
      <c r="F405" s="4"/>
    </row>
    <row r="406" spans="3:6" ht="12.75">
      <c r="C406" s="4"/>
      <c r="D406" s="4"/>
      <c r="E406" s="4"/>
      <c r="F406" s="4"/>
    </row>
    <row r="407" spans="3:6" ht="12.75">
      <c r="C407" s="4"/>
      <c r="D407" s="4"/>
      <c r="E407" s="4"/>
      <c r="F407" s="4"/>
    </row>
    <row r="408" spans="3:6" ht="12.75">
      <c r="C408" s="4"/>
      <c r="D408" s="4"/>
      <c r="E408" s="4"/>
      <c r="F408" s="4"/>
    </row>
    <row r="409" spans="1:6" s="3" customFormat="1" ht="12.75">
      <c r="A409" s="4"/>
      <c r="B409" s="4"/>
      <c r="C409" s="4"/>
      <c r="D409" s="4"/>
      <c r="E409" s="4"/>
      <c r="F409" s="4"/>
    </row>
    <row r="410" spans="3:6" ht="12.75">
      <c r="C410" s="4"/>
      <c r="D410" s="4"/>
      <c r="E410" s="4"/>
      <c r="F410" s="4"/>
    </row>
    <row r="411" spans="3:6" ht="12.75">
      <c r="C411" s="4"/>
      <c r="D411" s="4"/>
      <c r="E411" s="4"/>
      <c r="F411" s="4"/>
    </row>
    <row r="412" spans="3:6" ht="12.75">
      <c r="C412" s="4"/>
      <c r="D412" s="4"/>
      <c r="E412" s="4"/>
      <c r="F412" s="4"/>
    </row>
    <row r="413" s="4" customFormat="1" ht="12.75"/>
    <row r="414" spans="3:6" ht="12.75">
      <c r="C414" s="4"/>
      <c r="D414" s="4"/>
      <c r="E414" s="4"/>
      <c r="F414" s="4"/>
    </row>
    <row r="415" spans="3:6" ht="12.75">
      <c r="C415" s="4"/>
      <c r="D415" s="4"/>
      <c r="E415" s="4"/>
      <c r="F415" s="4"/>
    </row>
    <row r="416" spans="3:6" ht="12.75">
      <c r="C416" s="4"/>
      <c r="D416" s="4"/>
      <c r="E416" s="4"/>
      <c r="F416" s="4"/>
    </row>
    <row r="417" spans="3:6" ht="12.75">
      <c r="C417" s="4"/>
      <c r="D417" s="4"/>
      <c r="E417" s="4"/>
      <c r="F417" s="4"/>
    </row>
    <row r="418" spans="3:6" ht="12.75">
      <c r="C418" s="4"/>
      <c r="D418" s="4"/>
      <c r="E418" s="4"/>
      <c r="F418" s="4"/>
    </row>
    <row r="419" spans="4:6" ht="12.75">
      <c r="D419" s="46"/>
      <c r="E419" s="46"/>
      <c r="F419" s="46"/>
    </row>
    <row r="426" spans="3:6" s="4" customFormat="1" ht="12.75">
      <c r="C426" s="45"/>
      <c r="D426" s="47"/>
      <c r="E426" s="47"/>
      <c r="F426" s="47"/>
    </row>
    <row r="427" spans="3:6" s="4" customFormat="1" ht="12.75">
      <c r="C427" s="45"/>
      <c r="D427" s="47"/>
      <c r="E427" s="47"/>
      <c r="F427" s="47"/>
    </row>
    <row r="435" spans="1:6" s="3" customFormat="1" ht="12.75">
      <c r="A435" s="4"/>
      <c r="B435" s="4"/>
      <c r="C435" s="45"/>
      <c r="D435" s="47"/>
      <c r="E435" s="47"/>
      <c r="F435" s="47"/>
    </row>
    <row r="439" spans="3:6" s="4" customFormat="1" ht="12.75">
      <c r="C439" s="45"/>
      <c r="D439" s="47"/>
      <c r="E439" s="47"/>
      <c r="F439" s="47"/>
    </row>
  </sheetData>
  <sheetProtection/>
  <mergeCells count="3">
    <mergeCell ref="A1:F1"/>
    <mergeCell ref="A2:D2"/>
    <mergeCell ref="E2:F2"/>
  </mergeCells>
  <conditionalFormatting sqref="E5:F5 E7:F7 E19:F20 E22:F22">
    <cfRule type="cellIs" priority="1" dxfId="0" operator="equal" stopIfTrue="1">
      <formula>0</formula>
    </cfRule>
  </conditionalFormatting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3.375" style="0" customWidth="1"/>
    <col min="2" max="2" width="6.375" style="0" customWidth="1"/>
    <col min="3" max="3" width="22.625" style="0" customWidth="1"/>
    <col min="4" max="4" width="14.00390625" style="0" customWidth="1"/>
    <col min="5" max="5" width="15.375" style="0" customWidth="1"/>
    <col min="6" max="6" width="14.375" style="0" customWidth="1"/>
    <col min="7" max="7" width="26.00390625" style="1" customWidth="1"/>
  </cols>
  <sheetData>
    <row r="1" spans="1:6" ht="12.75">
      <c r="A1" s="15"/>
      <c r="B1" s="16"/>
      <c r="C1" s="17"/>
      <c r="D1" s="18"/>
      <c r="E1" s="262" t="s">
        <v>231</v>
      </c>
      <c r="F1" s="263"/>
    </row>
    <row r="2" spans="1:6" ht="12.75">
      <c r="A2" s="19"/>
      <c r="B2" s="20"/>
      <c r="C2" s="21"/>
      <c r="D2" s="22"/>
      <c r="E2" s="22"/>
      <c r="F2" s="22"/>
    </row>
    <row r="3" spans="1:6" ht="14.25">
      <c r="A3" s="264" t="s">
        <v>183</v>
      </c>
      <c r="B3" s="264"/>
      <c r="C3" s="264"/>
      <c r="D3" s="264"/>
      <c r="E3" s="264"/>
      <c r="F3" s="264"/>
    </row>
    <row r="4" spans="1:6" ht="12.75">
      <c r="A4" s="23"/>
      <c r="B4" s="24"/>
      <c r="C4" s="25"/>
      <c r="D4" s="26"/>
      <c r="E4" s="26"/>
      <c r="F4" s="27"/>
    </row>
    <row r="5" spans="1:6" ht="33.75">
      <c r="A5" s="28" t="s">
        <v>262</v>
      </c>
      <c r="B5" s="28" t="s">
        <v>257</v>
      </c>
      <c r="C5" s="28" t="s">
        <v>167</v>
      </c>
      <c r="D5" s="29" t="s">
        <v>106</v>
      </c>
      <c r="E5" s="29" t="s">
        <v>254</v>
      </c>
      <c r="F5" s="28" t="s">
        <v>207</v>
      </c>
    </row>
    <row r="6" spans="1:6" ht="12.75">
      <c r="A6" s="30">
        <v>1</v>
      </c>
      <c r="B6" s="30">
        <v>2</v>
      </c>
      <c r="C6" s="30">
        <v>3</v>
      </c>
      <c r="D6" s="31" t="s">
        <v>263</v>
      </c>
      <c r="E6" s="31" t="s">
        <v>264</v>
      </c>
      <c r="F6" s="31" t="s">
        <v>265</v>
      </c>
    </row>
    <row r="7" spans="1:6" ht="25.5">
      <c r="A7" s="128" t="s">
        <v>214</v>
      </c>
      <c r="B7" s="33">
        <v>500</v>
      </c>
      <c r="C7" s="101" t="s">
        <v>110</v>
      </c>
      <c r="D7" s="101">
        <f>SUM(D8)</f>
        <v>11555600</v>
      </c>
      <c r="E7" s="101">
        <f>SUM(E18)</f>
        <v>-10587193.700000003</v>
      </c>
      <c r="F7" s="101" t="s">
        <v>110</v>
      </c>
    </row>
    <row r="8" spans="1:6" ht="18.75" customHeight="1">
      <c r="A8" s="129" t="s">
        <v>168</v>
      </c>
      <c r="B8" s="36">
        <v>520</v>
      </c>
      <c r="C8" s="130" t="s">
        <v>110</v>
      </c>
      <c r="D8" s="130">
        <f>SUM(D9)</f>
        <v>11555600</v>
      </c>
      <c r="E8" s="130">
        <f>SUM(E9)</f>
        <v>0</v>
      </c>
      <c r="F8" s="130">
        <f>SUM(D8-E8)</f>
        <v>11555600</v>
      </c>
    </row>
    <row r="9" spans="1:6" ht="25.5">
      <c r="A9" s="35" t="s">
        <v>215</v>
      </c>
      <c r="B9" s="36">
        <v>520</v>
      </c>
      <c r="C9" s="6" t="s">
        <v>216</v>
      </c>
      <c r="D9" s="37">
        <f>SUM(D10)</f>
        <v>11555600</v>
      </c>
      <c r="E9" s="37">
        <v>0</v>
      </c>
      <c r="F9" s="130">
        <f>SUM(D9-E9)</f>
        <v>11555600</v>
      </c>
    </row>
    <row r="10" spans="1:6" ht="27" customHeight="1">
      <c r="A10" s="35" t="s">
        <v>217</v>
      </c>
      <c r="B10" s="36">
        <v>520</v>
      </c>
      <c r="C10" s="6" t="s">
        <v>218</v>
      </c>
      <c r="D10" s="37">
        <f>SUM(D11)</f>
        <v>11555600</v>
      </c>
      <c r="E10" s="37">
        <v>0</v>
      </c>
      <c r="F10" s="130">
        <f>SUM(D10-E10)</f>
        <v>11555600</v>
      </c>
    </row>
    <row r="11" spans="1:6" ht="38.25">
      <c r="A11" s="35" t="s">
        <v>72</v>
      </c>
      <c r="B11" s="36">
        <v>520</v>
      </c>
      <c r="C11" s="6" t="s">
        <v>71</v>
      </c>
      <c r="D11" s="130">
        <v>11555600</v>
      </c>
      <c r="E11" s="37">
        <v>0</v>
      </c>
      <c r="F11" s="130">
        <f>SUM(D11-E11)</f>
        <v>11555600</v>
      </c>
    </row>
    <row r="12" spans="1:6" ht="25.5">
      <c r="A12" s="35" t="s">
        <v>219</v>
      </c>
      <c r="B12" s="36">
        <v>520</v>
      </c>
      <c r="C12" s="6" t="s">
        <v>220</v>
      </c>
      <c r="D12" s="37">
        <f>D13+D15</f>
        <v>0</v>
      </c>
      <c r="E12" s="37">
        <f>E13+E15</f>
        <v>0</v>
      </c>
      <c r="F12" s="37">
        <v>0</v>
      </c>
    </row>
    <row r="13" spans="1:6" ht="38.25">
      <c r="A13" s="35" t="s">
        <v>221</v>
      </c>
      <c r="B13" s="36">
        <v>520</v>
      </c>
      <c r="C13" s="6" t="s">
        <v>200</v>
      </c>
      <c r="D13" s="37">
        <f>D14</f>
        <v>7000000</v>
      </c>
      <c r="E13" s="37">
        <v>0</v>
      </c>
      <c r="F13" s="37">
        <f>SUM(D13-E13)</f>
        <v>7000000</v>
      </c>
    </row>
    <row r="14" spans="1:6" ht="51">
      <c r="A14" s="35" t="s">
        <v>198</v>
      </c>
      <c r="B14" s="36">
        <v>520</v>
      </c>
      <c r="C14" s="6" t="s">
        <v>73</v>
      </c>
      <c r="D14" s="37">
        <v>7000000</v>
      </c>
      <c r="E14" s="37">
        <v>0</v>
      </c>
      <c r="F14" s="37">
        <f>SUM(D14-E14)</f>
        <v>7000000</v>
      </c>
    </row>
    <row r="15" spans="1:6" ht="38.25">
      <c r="A15" s="35" t="s">
        <v>149</v>
      </c>
      <c r="B15" s="36">
        <v>520</v>
      </c>
      <c r="C15" s="6" t="s">
        <v>199</v>
      </c>
      <c r="D15" s="37">
        <f>D16</f>
        <v>-7000000</v>
      </c>
      <c r="E15" s="37">
        <v>0</v>
      </c>
      <c r="F15" s="37">
        <f>SUM(D15-E15)</f>
        <v>-7000000</v>
      </c>
    </row>
    <row r="16" spans="1:6" ht="51">
      <c r="A16" s="35" t="s">
        <v>312</v>
      </c>
      <c r="B16" s="36">
        <v>520</v>
      </c>
      <c r="C16" s="6" t="s">
        <v>313</v>
      </c>
      <c r="D16" s="37">
        <v>-7000000</v>
      </c>
      <c r="E16" s="37">
        <v>0</v>
      </c>
      <c r="F16" s="37">
        <f>SUM(D16-E16)</f>
        <v>-7000000</v>
      </c>
    </row>
    <row r="17" spans="1:6" ht="12.75">
      <c r="A17" s="35" t="s">
        <v>169</v>
      </c>
      <c r="B17" s="36">
        <v>620</v>
      </c>
      <c r="C17" s="6" t="s">
        <v>110</v>
      </c>
      <c r="D17" s="37">
        <v>0</v>
      </c>
      <c r="E17" s="37">
        <v>0</v>
      </c>
      <c r="F17" s="37">
        <f>SUM(D17-E17)</f>
        <v>0</v>
      </c>
    </row>
    <row r="18" spans="1:6" ht="12.75">
      <c r="A18" s="32" t="s">
        <v>236</v>
      </c>
      <c r="B18" s="33">
        <v>700</v>
      </c>
      <c r="C18" s="7" t="s">
        <v>237</v>
      </c>
      <c r="D18" s="34">
        <f>D19</f>
        <v>0</v>
      </c>
      <c r="E18" s="34">
        <f>E19</f>
        <v>-10587193.700000003</v>
      </c>
      <c r="F18" s="34">
        <v>0</v>
      </c>
    </row>
    <row r="19" spans="1:6" ht="25.5">
      <c r="A19" s="35" t="s">
        <v>150</v>
      </c>
      <c r="B19" s="36">
        <v>700</v>
      </c>
      <c r="C19" s="6" t="s">
        <v>151</v>
      </c>
      <c r="D19" s="37">
        <f>D20+D24</f>
        <v>0</v>
      </c>
      <c r="E19" s="37">
        <f>E20+E24</f>
        <v>-10587193.700000003</v>
      </c>
      <c r="F19" s="37">
        <v>0</v>
      </c>
    </row>
    <row r="20" spans="1:6" ht="12.75">
      <c r="A20" s="35" t="s">
        <v>152</v>
      </c>
      <c r="B20" s="36">
        <v>710</v>
      </c>
      <c r="C20" s="6" t="s">
        <v>153</v>
      </c>
      <c r="D20" s="37">
        <f aca="true" t="shared" si="0" ref="D20:E22">SUM(D21)</f>
        <v>-118315800</v>
      </c>
      <c r="E20" s="37">
        <f t="shared" si="0"/>
        <v>-35369095.6</v>
      </c>
      <c r="F20" s="37" t="s">
        <v>110</v>
      </c>
    </row>
    <row r="21" spans="1:6" ht="12.75">
      <c r="A21" s="35" t="s">
        <v>154</v>
      </c>
      <c r="B21" s="36">
        <v>710</v>
      </c>
      <c r="C21" s="6" t="s">
        <v>155</v>
      </c>
      <c r="D21" s="37">
        <f t="shared" si="0"/>
        <v>-118315800</v>
      </c>
      <c r="E21" s="37">
        <f t="shared" si="0"/>
        <v>-35369095.6</v>
      </c>
      <c r="F21" s="37" t="s">
        <v>110</v>
      </c>
    </row>
    <row r="22" spans="1:6" ht="25.5">
      <c r="A22" s="35" t="s">
        <v>235</v>
      </c>
      <c r="B22" s="36">
        <v>710</v>
      </c>
      <c r="C22" s="6" t="s">
        <v>157</v>
      </c>
      <c r="D22" s="37">
        <f t="shared" si="0"/>
        <v>-118315800</v>
      </c>
      <c r="E22" s="37">
        <f t="shared" si="0"/>
        <v>-35369095.6</v>
      </c>
      <c r="F22" s="37" t="s">
        <v>110</v>
      </c>
    </row>
    <row r="23" spans="1:6" ht="25.5">
      <c r="A23" s="35" t="s">
        <v>315</v>
      </c>
      <c r="B23" s="36">
        <v>710</v>
      </c>
      <c r="C23" s="6" t="s">
        <v>314</v>
      </c>
      <c r="D23" s="37">
        <v>-118315800</v>
      </c>
      <c r="E23" s="37">
        <f>E16-ДОХОДЫ!F26</f>
        <v>-35369095.6</v>
      </c>
      <c r="F23" s="37" t="s">
        <v>110</v>
      </c>
    </row>
    <row r="24" spans="1:6" ht="12.75">
      <c r="A24" s="35" t="s">
        <v>27</v>
      </c>
      <c r="B24" s="36">
        <v>720</v>
      </c>
      <c r="C24" s="6" t="s">
        <v>158</v>
      </c>
      <c r="D24" s="37">
        <f aca="true" t="shared" si="1" ref="D24:E26">SUM(D25)</f>
        <v>118315800</v>
      </c>
      <c r="E24" s="37">
        <f t="shared" si="1"/>
        <v>24781901.9</v>
      </c>
      <c r="F24" s="37" t="s">
        <v>110</v>
      </c>
    </row>
    <row r="25" spans="1:6" ht="12.75">
      <c r="A25" s="35" t="s">
        <v>32</v>
      </c>
      <c r="B25" s="36">
        <v>720</v>
      </c>
      <c r="C25" s="6" t="s">
        <v>159</v>
      </c>
      <c r="D25" s="37">
        <f t="shared" si="1"/>
        <v>118315800</v>
      </c>
      <c r="E25" s="37">
        <f t="shared" si="1"/>
        <v>24781901.9</v>
      </c>
      <c r="F25" s="37" t="s">
        <v>110</v>
      </c>
    </row>
    <row r="26" spans="1:6" ht="25.5">
      <c r="A26" s="35" t="s">
        <v>156</v>
      </c>
      <c r="B26" s="36">
        <v>720</v>
      </c>
      <c r="C26" s="6" t="s">
        <v>26</v>
      </c>
      <c r="D26" s="37">
        <f t="shared" si="1"/>
        <v>118315800</v>
      </c>
      <c r="E26" s="37">
        <f t="shared" si="1"/>
        <v>24781901.9</v>
      </c>
      <c r="F26" s="37" t="s">
        <v>110</v>
      </c>
    </row>
    <row r="27" spans="1:6" ht="25.5">
      <c r="A27" s="35" t="s">
        <v>40</v>
      </c>
      <c r="B27" s="36">
        <v>720</v>
      </c>
      <c r="C27" s="6" t="s">
        <v>316</v>
      </c>
      <c r="D27" s="37">
        <v>118315800</v>
      </c>
      <c r="E27" s="37">
        <f>РАСХОДЫ!E4+'ИСТОЧ.ФИНАНСИР.ДЕФИЦИТОВ'!E14</f>
        <v>24781901.9</v>
      </c>
      <c r="F27" s="37" t="s">
        <v>110</v>
      </c>
    </row>
    <row r="28" spans="1:6" ht="12.75">
      <c r="A28" s="8"/>
      <c r="B28" s="8"/>
      <c r="C28" s="8"/>
      <c r="D28" s="8"/>
      <c r="E28" s="8"/>
      <c r="F28" s="8"/>
    </row>
    <row r="29" spans="1:6" ht="12.75" hidden="1">
      <c r="A29" s="8"/>
      <c r="B29" s="8"/>
      <c r="C29" s="8"/>
      <c r="D29" s="8"/>
      <c r="E29" s="8"/>
      <c r="F29" s="8"/>
    </row>
    <row r="30" spans="1:6" ht="12.75" hidden="1">
      <c r="A30" s="8"/>
      <c r="B30" s="8"/>
      <c r="C30" s="8"/>
      <c r="D30" s="8"/>
      <c r="E30" s="8"/>
      <c r="F30" s="8"/>
    </row>
    <row r="31" spans="1:6" ht="30.75" customHeight="1" hidden="1">
      <c r="A31" s="265" t="s">
        <v>439</v>
      </c>
      <c r="B31" s="265"/>
      <c r="C31" s="77"/>
      <c r="D31" s="38"/>
      <c r="E31" s="48" t="s">
        <v>440</v>
      </c>
      <c r="F31" s="38"/>
    </row>
    <row r="32" spans="1:6" ht="12.75" hidden="1">
      <c r="A32" s="8"/>
      <c r="B32" s="8"/>
      <c r="C32" s="8"/>
      <c r="D32" s="8"/>
      <c r="E32" s="8"/>
      <c r="F32" s="8"/>
    </row>
    <row r="33" spans="1:6" ht="24.75" customHeight="1" hidden="1">
      <c r="A33" s="49" t="s">
        <v>234</v>
      </c>
      <c r="B33" s="8"/>
      <c r="C33" s="27"/>
      <c r="D33" s="8"/>
      <c r="E33" s="49" t="s">
        <v>145</v>
      </c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</sheetData>
  <sheetProtection/>
  <mergeCells count="3">
    <mergeCell ref="E1:F1"/>
    <mergeCell ref="A3:F3"/>
    <mergeCell ref="A31:B31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2020-04-16T11:59:52Z</cp:lastPrinted>
  <dcterms:created xsi:type="dcterms:W3CDTF">2007-03-14T07:24:06Z</dcterms:created>
  <dcterms:modified xsi:type="dcterms:W3CDTF">2020-05-27T13:25:23Z</dcterms:modified>
  <cp:category/>
  <cp:version/>
  <cp:contentType/>
  <cp:contentStatus/>
</cp:coreProperties>
</file>