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5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Лист1!$A$1:$I$231</definedName>
  </definedNames>
  <calcPr calcId="144525" calcOnSave="0"/>
</workbook>
</file>

<file path=xl/calcChain.xml><?xml version="1.0" encoding="utf-8"?>
<calcChain xmlns="http://schemas.openxmlformats.org/spreadsheetml/2006/main">
  <c r="G208" i="1" l="1"/>
  <c r="G209" i="1"/>
  <c r="G186" i="1" l="1"/>
  <c r="I87" i="1"/>
  <c r="I73" i="1" s="1"/>
  <c r="G91" i="1"/>
  <c r="G88" i="1"/>
  <c r="G89" i="1"/>
  <c r="I145" i="1"/>
  <c r="I27" i="1"/>
  <c r="I138" i="1"/>
  <c r="I107" i="1"/>
  <c r="I131" i="1"/>
  <c r="I108" i="1" s="1"/>
  <c r="G87" i="1" l="1"/>
  <c r="I205" i="1"/>
  <c r="G215" i="1"/>
  <c r="G226" i="1"/>
  <c r="I219" i="1"/>
  <c r="G227" i="1"/>
  <c r="G193" i="1" l="1"/>
  <c r="G188" i="1"/>
  <c r="G163" i="1" l="1"/>
  <c r="I23" i="1" l="1"/>
  <c r="G62" i="1"/>
  <c r="G56" i="1"/>
  <c r="G55" i="1"/>
  <c r="G54" i="1"/>
  <c r="G52" i="1"/>
  <c r="G213" i="1"/>
  <c r="H171" i="1" l="1"/>
  <c r="H137" i="1" s="1"/>
  <c r="I171" i="1"/>
  <c r="I137" i="1" s="1"/>
  <c r="G160" i="1"/>
  <c r="I207" i="1"/>
  <c r="I204" i="1" s="1"/>
  <c r="I206" i="1"/>
  <c r="G206" i="1" s="1"/>
  <c r="G205" i="1"/>
  <c r="I221" i="1"/>
  <c r="I218" i="1" s="1"/>
  <c r="G218" i="1" s="1"/>
  <c r="I220" i="1"/>
  <c r="I217" i="1" s="1"/>
  <c r="G217" i="1" s="1"/>
  <c r="G219" i="1"/>
  <c r="H13" i="1" l="1"/>
  <c r="H19" i="1"/>
  <c r="G220" i="1"/>
  <c r="H197" i="1"/>
  <c r="G207" i="1"/>
  <c r="G221" i="1"/>
  <c r="I202" i="1"/>
  <c r="G202" i="1" s="1"/>
  <c r="I230" i="1"/>
  <c r="G230" i="1" s="1"/>
  <c r="G204" i="1"/>
  <c r="I203" i="1"/>
  <c r="I216" i="1"/>
  <c r="G23" i="1"/>
  <c r="I24" i="1"/>
  <c r="I25" i="1"/>
  <c r="G33" i="1"/>
  <c r="H196" i="1"/>
  <c r="H12" i="1" s="1"/>
  <c r="H16" i="1" s="1"/>
  <c r="I139" i="1"/>
  <c r="H136" i="1"/>
  <c r="I136" i="1"/>
  <c r="G171" i="1"/>
  <c r="G170" i="1"/>
  <c r="G195" i="1"/>
  <c r="G194" i="1"/>
  <c r="G192" i="1"/>
  <c r="G191" i="1"/>
  <c r="G190" i="1"/>
  <c r="G189" i="1"/>
  <c r="G185" i="1"/>
  <c r="G184" i="1"/>
  <c r="G183" i="1"/>
  <c r="G182" i="1"/>
  <c r="G175" i="1"/>
  <c r="G174" i="1"/>
  <c r="G181" i="1"/>
  <c r="G178" i="1"/>
  <c r="G177" i="1"/>
  <c r="G176" i="1"/>
  <c r="G173" i="1"/>
  <c r="G172" i="1"/>
  <c r="G158" i="1"/>
  <c r="G159" i="1"/>
  <c r="G165" i="1"/>
  <c r="G164" i="1"/>
  <c r="G169" i="1"/>
  <c r="G168" i="1"/>
  <c r="G167" i="1"/>
  <c r="G166" i="1"/>
  <c r="G157" i="1"/>
  <c r="G156" i="1"/>
  <c r="G154" i="1"/>
  <c r="G153" i="1"/>
  <c r="G152" i="1"/>
  <c r="G151" i="1"/>
  <c r="G150" i="1"/>
  <c r="G149" i="1"/>
  <c r="G148" i="1"/>
  <c r="G147" i="1"/>
  <c r="G146" i="1"/>
  <c r="G145" i="1"/>
  <c r="G144" i="1"/>
  <c r="G216" i="1" l="1"/>
  <c r="I228" i="1"/>
  <c r="G228" i="1" s="1"/>
  <c r="I229" i="1"/>
  <c r="G229" i="1" s="1"/>
  <c r="G203" i="1"/>
  <c r="H200" i="1"/>
  <c r="G142" i="1"/>
  <c r="G141" i="1"/>
  <c r="G140" i="1"/>
  <c r="G143" i="1"/>
  <c r="G139" i="1"/>
  <c r="G138" i="1"/>
  <c r="G137" i="1"/>
  <c r="G136" i="1"/>
  <c r="I110" i="1"/>
  <c r="G110" i="1" s="1"/>
  <c r="I109" i="1"/>
  <c r="G109" i="1" s="1"/>
  <c r="G108" i="1"/>
  <c r="G107" i="1"/>
  <c r="G135" i="1"/>
  <c r="G134" i="1"/>
  <c r="G133" i="1"/>
  <c r="G132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I95" i="1"/>
  <c r="G95" i="1" s="1"/>
  <c r="I94" i="1"/>
  <c r="G94" i="1" s="1"/>
  <c r="I93" i="1"/>
  <c r="G93" i="1" s="1"/>
  <c r="I92" i="1"/>
  <c r="G92" i="1" s="1"/>
  <c r="G106" i="1"/>
  <c r="G103" i="1"/>
  <c r="G104" i="1"/>
  <c r="G105" i="1"/>
  <c r="G100" i="1"/>
  <c r="G101" i="1"/>
  <c r="G102" i="1"/>
  <c r="G99" i="1"/>
  <c r="G98" i="1"/>
  <c r="G97" i="1"/>
  <c r="G96" i="1"/>
  <c r="I75" i="1"/>
  <c r="G75" i="1" s="1"/>
  <c r="I74" i="1"/>
  <c r="G74" i="1" s="1"/>
  <c r="G73" i="1"/>
  <c r="I72" i="1"/>
  <c r="G90" i="1"/>
  <c r="G86" i="1"/>
  <c r="G85" i="1"/>
  <c r="G81" i="1"/>
  <c r="G80" i="1"/>
  <c r="G84" i="1"/>
  <c r="G83" i="1"/>
  <c r="G82" i="1"/>
  <c r="G79" i="1"/>
  <c r="G78" i="1"/>
  <c r="G77" i="1"/>
  <c r="G76" i="1"/>
  <c r="I22" i="1"/>
  <c r="H22" i="1"/>
  <c r="I69" i="1"/>
  <c r="G48" i="1"/>
  <c r="G47" i="1"/>
  <c r="G45" i="1"/>
  <c r="G44" i="1"/>
  <c r="G42" i="1"/>
  <c r="G41" i="1"/>
  <c r="G40" i="1"/>
  <c r="G38" i="1"/>
  <c r="G37" i="1"/>
  <c r="G36" i="1"/>
  <c r="G34" i="1"/>
  <c r="G31" i="1"/>
  <c r="G30" i="1"/>
  <c r="G28" i="1"/>
  <c r="G29" i="1"/>
  <c r="G27" i="1"/>
  <c r="G26" i="1"/>
  <c r="G131" i="1"/>
  <c r="G130" i="1"/>
  <c r="G69" i="1" l="1"/>
  <c r="I19" i="1"/>
  <c r="G72" i="1"/>
  <c r="I18" i="1"/>
  <c r="I231" i="1"/>
  <c r="G231" i="1" s="1"/>
  <c r="G19" i="1"/>
  <c r="I20" i="1"/>
  <c r="I198" i="1" s="1"/>
  <c r="I14" i="1" s="1"/>
  <c r="G14" i="1" s="1"/>
  <c r="G24" i="1"/>
  <c r="G25" i="1"/>
  <c r="I21" i="1"/>
  <c r="G22" i="1"/>
  <c r="G21" i="1" l="1"/>
  <c r="I199" i="1"/>
  <c r="I197" i="1"/>
  <c r="I13" i="1" s="1"/>
  <c r="G20" i="1"/>
  <c r="G18" i="1"/>
  <c r="I196" i="1"/>
  <c r="G197" i="1" l="1"/>
  <c r="G13" i="1"/>
  <c r="G199" i="1"/>
  <c r="I15" i="1"/>
  <c r="G15" i="1" s="1"/>
  <c r="I200" i="1"/>
  <c r="G200" i="1" s="1"/>
  <c r="I12" i="1"/>
  <c r="G196" i="1"/>
  <c r="G198" i="1"/>
  <c r="G12" i="1" l="1"/>
  <c r="I16" i="1"/>
  <c r="G16" i="1" s="1"/>
</calcChain>
</file>

<file path=xl/sharedStrings.xml><?xml version="1.0" encoding="utf-8"?>
<sst xmlns="http://schemas.openxmlformats.org/spreadsheetml/2006/main" count="299" uniqueCount="212">
  <si>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</si>
  <si>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</si>
  <si>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</si>
  <si>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</si>
  <si>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</si>
  <si>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</si>
  <si>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</si>
  <si>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</si>
  <si>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</si>
  <si>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</si>
  <si>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</si>
  <si>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</si>
  <si>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</si>
  <si>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</si>
  <si>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</si>
  <si>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2017-2020</t>
  </si>
  <si>
    <t>Комплекс кадастровых работ по формированию и постановке на ГКУ земельных участков под гражданские кладбища  в МО «Приморское городское поселение» Выборгского района Ленинградской области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</si>
  <si>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</si>
  <si>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</si>
  <si>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</si>
  <si>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</si>
  <si>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</si>
  <si>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</si>
  <si>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Реализация мероприятий в рамках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</si>
  <si>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</si>
  <si>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</si>
  <si>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</si>
  <si>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</si>
  <si>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Разработка проектно-сметной документации на реконструкцию уличного освещения в кварталах жилой  застройки в г. Приморске по ул. Пляжный пер. </t>
  </si>
  <si>
    <t xml:space="preserve">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 </t>
  </si>
  <si>
    <t xml:space="preserve">Ручная уборка тротуаров г. Приморска </t>
  </si>
  <si>
    <t>Ручная уборка тротуаров г. Приморска, п. Глебычево, п. Рябово</t>
  </si>
  <si>
    <t>Механизированная уборка тротуаров г. Приморска</t>
  </si>
  <si>
    <t>Механизированная уборка тротуара п. Глебычево</t>
  </si>
  <si>
    <t>Механизированная уборка тротуаров г. Приморска, п. Глебычево, п. Рябово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</si>
  <si>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</si>
  <si>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</si>
  <si>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</si>
  <si>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</si>
  <si>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</si>
  <si>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</si>
  <si>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</si>
  <si>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</si>
  <si>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</si>
  <si>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</si>
  <si>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Ручная уборка мемориальных кладбищ г. Приморск, наб. Лебедева, п. Ермилово, п. Рябово, п. Лужки, п. Озерки</t>
  </si>
  <si>
    <t>Ремонт братских захоронений на территории поселения</t>
  </si>
  <si>
    <t>Спил аварийных деревьев на территории гражданских кладбищ  г. Приморска, п.Ермилово, п. Прибылово, п. Рябово, п. Озерки</t>
  </si>
  <si>
    <t>Уборка  и утилизация мусора с гражданских кладбищ  г. Приморска,  п. Ермилово, п. Прибылово, п. Рябово, п. Озерки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</si>
  <si>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</si>
  <si>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</si>
  <si>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 xml:space="preserve">Ручная 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</si>
  <si>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</si>
  <si>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</si>
  <si>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</si>
  <si>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</si>
  <si>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</si>
  <si>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</si>
  <si>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</si>
  <si>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</si>
  <si>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</si>
  <si>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</si>
  <si>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</si>
  <si>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Глебычево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</si>
  <si>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</si>
  <si>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</si>
  <si>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</si>
  <si>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</si>
  <si>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</si>
  <si>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>Приобретение малых архитектурных форм для территории  поселения</t>
  </si>
  <si>
    <t xml:space="preserve">Приобретение расходных материалов для благоустройства </t>
  </si>
  <si>
    <t>Флаги, флажные гирлянды, транспаранты, плакаты, консоли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</si>
  <si>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</si>
  <si>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</si>
  <si>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</si>
  <si>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</si>
  <si>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</si>
  <si>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</si>
  <si>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</si>
  <si>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Подпрограмма 1 «Содержание и обустройство городских территорий и объектов благоустройства территории МО «Приморское городское поселение»</t>
    </r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</si>
  <si>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</si>
  <si>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</si>
  <si>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</si>
  <si>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</si>
  <si>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</si>
  <si>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</si>
  <si>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</si>
  <si>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</si>
  <si>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</si>
  <si>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</si>
  <si>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</si>
  <si>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</si>
  <si>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</si>
  <si>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</si>
  <si>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</si>
  <si>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</si>
  <si>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</si>
  <si>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</si>
  <si>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</si>
  <si>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</si>
  <si>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</si>
  <si>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</si>
  <si>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Приложение 2</t>
  </si>
  <si>
    <t xml:space="preserve">«Благоустройство территории </t>
  </si>
  <si>
    <t>к муниципальной Программе</t>
  </si>
  <si>
    <t>МО «Приморское городское поселение»</t>
  </si>
  <si>
    <t>Уборка несанкционированных свалок на территории поселка  Балтийское</t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</si>
  <si>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Основное мероприятие "Благоустройство"</t>
    </r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</si>
  <si>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</si>
  <si>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</si>
  <si>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</si>
  <si>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</si>
  <si>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</si>
  <si>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</si>
  <si>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t>3. Основное мероприятие " Благоустройство общественных территорий"</t>
  </si>
  <si>
    <r>
      <t>1.</t>
    </r>
    <r>
      <rPr>
        <b/>
        <sz val="7"/>
        <rFont val="Times New Roman"/>
        <family val="1"/>
        <charset val="204"/>
      </rPr>
      <t> </t>
    </r>
    <r>
      <rPr>
        <b/>
        <sz val="8"/>
        <rFont val="Times New Roman"/>
        <family val="1"/>
        <charset val="204"/>
      </rPr>
      <t>Организация и содержание территорий поселения</t>
    </r>
  </si>
  <si>
    <r>
      <t>1.</t>
    </r>
    <r>
      <rPr>
        <b/>
        <sz val="7"/>
        <rFont val="Times New Roman"/>
        <family val="1"/>
        <charset val="204"/>
      </rPr>
      <t xml:space="preserve">        </t>
    </r>
    <r>
      <rPr>
        <b/>
        <sz val="8"/>
        <rFont val="Times New Roman"/>
        <family val="1"/>
        <charset val="204"/>
      </rPr>
      <t>Организация и содержание территорий поселения</t>
    </r>
  </si>
  <si>
    <t>2018-2020</t>
  </si>
  <si>
    <t>Благоустройство дворовой территории по адресу: наб. Лебедева 1а, 1б</t>
  </si>
  <si>
    <t>Благоустройство дворовой территории по адресу: Выб шоссе 23,25,27</t>
  </si>
  <si>
    <t>Благоустройство дворовой территории по адресу: наб. Лебедева 4</t>
  </si>
  <si>
    <t>Благоустройство дворовой территории по адресу: Выб шоссе 5,5а,7,7а, ул. Комсомольская д. 3</t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</si>
  <si>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</si>
  <si>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</si>
  <si>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Благоустройство дворовой территории по адресу: наб. Лебедева 6.</t>
  </si>
  <si>
    <t>Благоустройство общественной территории по адресу: г. Приморск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</si>
  <si>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</si>
  <si>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</si>
  <si>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</si>
  <si>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</si>
  <si>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</si>
  <si>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</si>
  <si>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6</t>
  </si>
  <si>
    <t>Технологическое присоединение энергопринимающих устройств для электроснабжения наружного освещения  на территории поселения г. При морск,  квартал ИЖС ул. Морозова</t>
  </si>
  <si>
    <t>Технологическое присоединение энергопринимающих устройств для электроснабжения наружного освещения  на территории поселенияп. Ключевое, п. Прибылово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</si>
  <si>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</si>
  <si>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</si>
  <si>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Ремонт уличного освещения г. Приморск, п. Ермилово, п. Красная Долина, п. Рябово, п. Глебычево</t>
  </si>
  <si>
    <t xml:space="preserve">  </t>
  </si>
  <si>
    <t>Обустройство контейнерных площадок п. Прибылово;  п. Глебычево, ул. Заводская, г. Приморск</t>
  </si>
  <si>
    <t xml:space="preserve">Корректировка генеральной схемы санитарной очистки территории МО «Приморское городское поселение»
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</si>
  <si>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</si>
  <si>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</si>
  <si>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7</t>
  </si>
  <si>
    <t>8</t>
  </si>
  <si>
    <t>Технический надзор, строительный контроль за ремонтом пешеходных дорог</t>
  </si>
  <si>
    <t>Технический надзор,строительный контроль за производством работ по ремонту  объектов уличного освещения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</si>
  <si>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</si>
  <si>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</si>
  <si>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Уличное освещение</t>
    </r>
  </si>
  <si>
    <t>1.2</t>
  </si>
  <si>
    <t>1.3</t>
  </si>
  <si>
    <t>1.4</t>
  </si>
  <si>
    <t>1.5</t>
  </si>
  <si>
    <t>1.6</t>
  </si>
  <si>
    <t>1.7</t>
  </si>
  <si>
    <t>1.8</t>
  </si>
  <si>
    <t>1.8.1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</si>
  <si>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</si>
  <si>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</si>
  <si>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</si>
  <si>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</si>
  <si>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</si>
  <si>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</si>
  <si>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</si>
  <si>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</si>
  <si>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</si>
  <si>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r>
      <t>2.</t>
    </r>
    <r>
      <rPr>
        <b/>
        <sz val="7"/>
        <rFont val="Times New Roman"/>
        <family val="1"/>
        <charset val="204"/>
      </rPr>
      <t> </t>
    </r>
    <r>
      <rPr>
        <b/>
        <sz val="8"/>
        <rFont val="Times New Roman"/>
        <family val="1"/>
        <charset val="204"/>
      </rPr>
      <t>Реконструкция сетей наружного освещения</t>
    </r>
  </si>
  <si>
    <r>
      <t>3.</t>
    </r>
    <r>
      <rPr>
        <b/>
        <sz val="7"/>
        <rFont val="Times New Roman"/>
        <family val="1"/>
        <charset val="204"/>
      </rPr>
      <t> </t>
    </r>
    <r>
      <rPr>
        <b/>
        <sz val="8"/>
        <rFont val="Times New Roman"/>
        <family val="1"/>
        <charset val="204"/>
      </rPr>
      <t>Содержание и уборка территорий улиц, площадей, тротуаров (за исключением придомовых территорий)</t>
    </r>
  </si>
  <si>
    <t>3.3</t>
  </si>
  <si>
    <t>3.4</t>
  </si>
  <si>
    <t>3.5</t>
  </si>
  <si>
    <t>3.6</t>
  </si>
  <si>
    <t>3.7</t>
  </si>
  <si>
    <t>3.8</t>
  </si>
  <si>
    <t>3.9</t>
  </si>
  <si>
    <r>
      <t>4.</t>
    </r>
    <r>
      <rPr>
        <b/>
        <sz val="7"/>
        <rFont val="Times New Roman"/>
        <family val="1"/>
        <charset val="204"/>
      </rPr>
      <t> </t>
    </r>
    <r>
      <rPr>
        <b/>
        <sz val="8"/>
        <rFont val="Times New Roman"/>
        <family val="1"/>
        <charset val="204"/>
      </rPr>
      <t>Озеленение</t>
    </r>
  </si>
  <si>
    <t>4.7.</t>
  </si>
  <si>
    <t>4.8.</t>
  </si>
  <si>
    <t>4.9.</t>
  </si>
  <si>
    <r>
      <t>5.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Организация и содержание мест захоронения</t>
    </r>
  </si>
  <si>
    <t>5.7</t>
  </si>
  <si>
    <t>5.8</t>
  </si>
  <si>
    <r>
      <t>6.</t>
    </r>
    <r>
      <rPr>
        <b/>
        <sz val="7"/>
        <rFont val="Times New Roman"/>
        <family val="1"/>
        <charset val="204"/>
      </rPr>
      <t> </t>
    </r>
    <r>
      <rPr>
        <b/>
        <sz val="8"/>
        <rFont val="Times New Roman"/>
        <family val="1"/>
        <charset val="204"/>
      </rPr>
      <t>Организация и содержание территорий поселения</t>
    </r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</si>
  <si>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</si>
  <si>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</si>
  <si>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</si>
  <si>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</si>
  <si>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</si>
  <si>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</si>
  <si>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</si>
  <si>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</si>
  <si>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</si>
  <si>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</si>
  <si>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</si>
  <si>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</si>
  <si>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</si>
  <si>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</si>
  <si>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</si>
  <si>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Составление смет, экспертиза смет и работ по ремонту дорожного покрытия дворовых территорий</t>
  </si>
  <si>
    <t>Разработка дизайн проектов благоустройства общественных территорий</t>
  </si>
  <si>
    <t>Составление смет, экспертиза смет и работ по ремонту дорожного покрытия общественных  территорий</t>
  </si>
  <si>
    <t>Озеленение территорий: содержание зеленных насаждений, приобретение и посадка рассады, скашивание территории МО «Приморское городское поселение», спил аварийно-опасных деревьев</t>
  </si>
  <si>
    <t>3.10</t>
  </si>
  <si>
    <t>Ремонт участка асфальтированной пешеходной дороги  г. Приморск, ул. Вокзальная</t>
  </si>
  <si>
    <t>6.24</t>
  </si>
  <si>
    <t>Приобретение Флагов Российской Федерации</t>
  </si>
  <si>
    <t>6.16.1</t>
  </si>
  <si>
    <t>6.16.2</t>
  </si>
  <si>
    <t>6.16.3</t>
  </si>
  <si>
    <t>6.16.4</t>
  </si>
  <si>
    <t>6.16.5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</si>
</sst>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0" xfId="0" applyFont="1"/>
    <xf numFmtId="164" fontId="5" fillId="0" borderId="2" xfId="0" applyNumberFormat="1" applyFont="1" applyBorder="1" applyAlignment="1">
      <alignment horizontal="right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49" fontId="7" fillId="0" borderId="2" xfId="1" applyNumberFormat="1" applyFont="1" applyBorder="1" applyAlignment="1" applyProtection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164" fontId="5" fillId="0" borderId="4" xfId="0" applyNumberFormat="1" applyFont="1" applyBorder="1" applyAlignment="1">
      <alignment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5"/>
    </xf>
    <xf numFmtId="0" fontId="5" fillId="0" borderId="6" xfId="0" applyFont="1" applyBorder="1" applyAlignment="1">
      <alignment horizontal="left" vertical="center" wrapText="1" indent="5"/>
    </xf>
    <xf numFmtId="0" fontId="5" fillId="0" borderId="7" xfId="0" applyFont="1" applyBorder="1" applyAlignment="1">
      <alignment horizontal="left" vertical="center" wrapText="1" indent="5"/>
    </xf>
    <xf numFmtId="0" fontId="5" fillId="0" borderId="8" xfId="0" applyFont="1" applyBorder="1" applyAlignment="1">
      <alignment horizontal="left" vertical="center" wrapText="1" indent="5"/>
    </xf>
    <xf numFmtId="0" fontId="5" fillId="0" borderId="0" xfId="0" applyFont="1" applyBorder="1" applyAlignment="1">
      <alignment horizontal="left" vertical="center" wrapText="1" indent="5"/>
    </xf>
    <xf numFmtId="0" fontId="5" fillId="0" borderId="9" xfId="0" applyFont="1" applyBorder="1" applyAlignment="1">
      <alignment horizontal="left" vertical="center" wrapText="1" indent="5"/>
    </xf>
    <xf numFmtId="0" fontId="5" fillId="0" borderId="10" xfId="0" applyFont="1" applyBorder="1" applyAlignment="1">
      <alignment horizontal="left" vertical="center" wrapText="1" indent="5"/>
    </xf>
    <xf numFmtId="0" fontId="5" fillId="0" borderId="11" xfId="0" applyFont="1" applyBorder="1" applyAlignment="1">
      <alignment horizontal="left" vertical="center" wrapText="1" indent="5"/>
    </xf>
    <xf numFmtId="0" fontId="5" fillId="0" borderId="12" xfId="0" applyFont="1" applyBorder="1" applyAlignment="1">
      <alignment horizontal="left" vertical="center" wrapText="1" indent="5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1" applyFont="1" applyBorder="1" applyAlignment="1" applyProtection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 indent="5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 indent="8"/>
    </xf>
    <xf numFmtId="0" fontId="5" fillId="0" borderId="6" xfId="0" applyFont="1" applyBorder="1" applyAlignment="1">
      <alignment horizontal="left" vertical="center" wrapText="1" indent="8"/>
    </xf>
    <xf numFmtId="0" fontId="5" fillId="0" borderId="7" xfId="0" applyFont="1" applyBorder="1" applyAlignment="1">
      <alignment horizontal="left" vertical="center" wrapText="1" indent="8"/>
    </xf>
    <xf numFmtId="0" fontId="5" fillId="0" borderId="8" xfId="0" applyFont="1" applyBorder="1" applyAlignment="1">
      <alignment horizontal="left" vertical="center" wrapText="1" indent="8"/>
    </xf>
    <xf numFmtId="0" fontId="5" fillId="0" borderId="0" xfId="0" applyFont="1" applyBorder="1" applyAlignment="1">
      <alignment horizontal="left" vertical="center" wrapText="1" indent="8"/>
    </xf>
    <xf numFmtId="0" fontId="5" fillId="0" borderId="9" xfId="0" applyFont="1" applyBorder="1" applyAlignment="1">
      <alignment horizontal="left" vertical="center" wrapText="1" indent="8"/>
    </xf>
    <xf numFmtId="0" fontId="5" fillId="0" borderId="10" xfId="0" applyFont="1" applyBorder="1" applyAlignment="1">
      <alignment horizontal="left" vertical="center" wrapText="1" indent="8"/>
    </xf>
    <xf numFmtId="0" fontId="5" fillId="0" borderId="11" xfId="0" applyFont="1" applyBorder="1" applyAlignment="1">
      <alignment horizontal="left" vertical="center" wrapText="1" indent="8"/>
    </xf>
    <xf numFmtId="0" fontId="5" fillId="0" borderId="12" xfId="0" applyFont="1" applyBorder="1" applyAlignment="1">
      <alignment horizontal="left" vertical="center" wrapText="1" indent="8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view="pageBreakPreview" topLeftCell="A193" zoomScale="130" zoomScaleNormal="130" zoomScaleSheetLayoutView="130" workbookViewId="0">
      <selection activeCell="H209" sqref="H209"/>
    </sheetView>
  </sheetViews>
  <sheetFormatPr defaultRowHeight="15" x14ac:dyDescent="0.25"/>
  <cols>
    <col min="1" max="1" width="4.7109375" style="43" customWidth="1"/>
    <col min="2" max="2" width="26.140625" style="1" customWidth="1"/>
    <col min="3" max="3" width="15.42578125" style="1" customWidth="1"/>
    <col min="4" max="4" width="6" style="1" customWidth="1"/>
    <col min="5" max="5" width="8" style="1" customWidth="1"/>
    <col min="6" max="6" width="7.42578125" style="1" customWidth="1"/>
    <col min="7" max="7" width="7.7109375" style="1" customWidth="1"/>
    <col min="8" max="8" width="7.140625" style="1" customWidth="1"/>
    <col min="9" max="9" width="7" style="42" customWidth="1"/>
    <col min="10" max="10" width="20.7109375" style="1" customWidth="1"/>
    <col min="11" max="16384" width="9.140625" style="1"/>
  </cols>
  <sheetData>
    <row r="1" spans="1:10" ht="15.75" x14ac:dyDescent="0.25">
      <c r="A1" s="78" t="s">
        <v>102</v>
      </c>
      <c r="B1" s="78"/>
      <c r="C1" s="78"/>
      <c r="D1" s="78"/>
      <c r="E1" s="78"/>
      <c r="F1" s="78"/>
      <c r="G1" s="78"/>
      <c r="H1" s="78"/>
      <c r="I1" s="78"/>
    </row>
    <row r="2" spans="1:10" ht="15.75" x14ac:dyDescent="0.25">
      <c r="A2" s="79" t="s">
        <v>104</v>
      </c>
      <c r="B2" s="78"/>
      <c r="C2" s="78"/>
      <c r="D2" s="78"/>
      <c r="E2" s="78"/>
      <c r="F2" s="78"/>
      <c r="G2" s="78"/>
      <c r="H2" s="78"/>
      <c r="I2" s="78"/>
    </row>
    <row r="3" spans="1:10" ht="15.75" x14ac:dyDescent="0.25">
      <c r="A3" s="78" t="s">
        <v>103</v>
      </c>
      <c r="B3" s="78"/>
      <c r="C3" s="78"/>
      <c r="D3" s="78"/>
      <c r="E3" s="78"/>
      <c r="F3" s="78"/>
      <c r="G3" s="78"/>
      <c r="H3" s="78"/>
      <c r="I3" s="78"/>
    </row>
    <row r="4" spans="1:10" ht="15.75" x14ac:dyDescent="0.25">
      <c r="A4" s="79" t="s">
        <v>105</v>
      </c>
      <c r="B4" s="78"/>
      <c r="C4" s="78"/>
      <c r="D4" s="78"/>
      <c r="E4" s="78"/>
      <c r="F4" s="78"/>
      <c r="G4" s="78"/>
      <c r="H4" s="78"/>
      <c r="I4" s="78"/>
    </row>
    <row r="5" spans="1:10" ht="15.75" x14ac:dyDescent="0.25">
      <c r="A5" s="35"/>
      <c r="B5" s="35"/>
      <c r="C5" s="35"/>
      <c r="D5" s="35"/>
      <c r="E5" s="35"/>
      <c r="F5" s="35"/>
      <c r="G5" s="35"/>
      <c r="H5" s="35"/>
      <c r="I5" s="26"/>
    </row>
    <row r="6" spans="1:10" ht="15.75" x14ac:dyDescent="0.25">
      <c r="A6" s="80" t="s">
        <v>0</v>
      </c>
      <c r="B6" s="80"/>
      <c r="C6" s="80"/>
      <c r="D6" s="80"/>
      <c r="E6" s="80"/>
      <c r="F6" s="80"/>
      <c r="G6" s="80"/>
      <c r="H6" s="80"/>
      <c r="I6" s="80"/>
    </row>
    <row r="7" spans="1:10" ht="15.75" x14ac:dyDescent="0.25">
      <c r="A7" s="80" t="s">
        <v>1</v>
      </c>
      <c r="B7" s="80"/>
      <c r="C7" s="80"/>
      <c r="D7" s="80"/>
      <c r="E7" s="80"/>
      <c r="F7" s="80"/>
      <c r="G7" s="80"/>
      <c r="H7" s="80"/>
      <c r="I7" s="80"/>
    </row>
    <row r="8" spans="1:10" ht="15.75" x14ac:dyDescent="0.25">
      <c r="A8" s="103" t="s">
        <v>2</v>
      </c>
      <c r="B8" s="103"/>
      <c r="C8" s="103"/>
      <c r="D8" s="103"/>
      <c r="E8" s="103"/>
      <c r="F8" s="103"/>
      <c r="G8" s="103"/>
      <c r="H8" s="103"/>
      <c r="I8" s="103"/>
    </row>
    <row r="9" spans="1:10" ht="30" customHeight="1" x14ac:dyDescent="0.25">
      <c r="A9" s="104" t="s">
        <v>75</v>
      </c>
      <c r="B9" s="118" t="s">
        <v>3</v>
      </c>
      <c r="C9" s="118" t="s">
        <v>4</v>
      </c>
      <c r="D9" s="118" t="s">
        <v>5</v>
      </c>
      <c r="E9" s="118"/>
      <c r="F9" s="118" t="s">
        <v>6</v>
      </c>
      <c r="G9" s="118" t="s">
        <v>7</v>
      </c>
      <c r="H9" s="118"/>
      <c r="I9" s="118"/>
    </row>
    <row r="10" spans="1:10" ht="28.5" customHeight="1" x14ac:dyDescent="0.25">
      <c r="A10" s="105"/>
      <c r="B10" s="118"/>
      <c r="C10" s="118"/>
      <c r="D10" s="41" t="s">
        <v>8</v>
      </c>
      <c r="E10" s="41" t="s">
        <v>9</v>
      </c>
      <c r="F10" s="118"/>
      <c r="G10" s="41" t="s">
        <v>10</v>
      </c>
      <c r="H10" s="41" t="s">
        <v>11</v>
      </c>
      <c r="I10" s="24" t="s">
        <v>12</v>
      </c>
    </row>
    <row r="11" spans="1:10" x14ac:dyDescent="0.25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27">
        <v>9</v>
      </c>
    </row>
    <row r="12" spans="1:10" ht="12" customHeight="1" x14ac:dyDescent="0.25">
      <c r="A12" s="84"/>
      <c r="B12" s="83" t="s">
        <v>13</v>
      </c>
      <c r="C12" s="83" t="s">
        <v>14</v>
      </c>
      <c r="D12" s="84">
        <v>2017</v>
      </c>
      <c r="E12" s="84">
        <v>2020</v>
      </c>
      <c r="F12" s="29">
        <v>2017</v>
      </c>
      <c r="G12" s="2">
        <f>SUM(H12:I12)</f>
        <v>19834.3</v>
      </c>
      <c r="H12" s="2">
        <f>SUM(H196)</f>
        <v>530</v>
      </c>
      <c r="I12" s="2">
        <f>SUM(I196)</f>
        <v>19304.3</v>
      </c>
    </row>
    <row r="13" spans="1:10" ht="12" customHeight="1" x14ac:dyDescent="0.25">
      <c r="A13" s="84"/>
      <c r="B13" s="83"/>
      <c r="C13" s="83"/>
      <c r="D13" s="84"/>
      <c r="E13" s="84"/>
      <c r="F13" s="30">
        <v>2018</v>
      </c>
      <c r="G13" s="3">
        <f>SUM(H13:I13)</f>
        <v>28431.7</v>
      </c>
      <c r="H13" s="3">
        <f>H137</f>
        <v>421.4</v>
      </c>
      <c r="I13" s="3">
        <f>I197+I228</f>
        <v>28010.3</v>
      </c>
    </row>
    <row r="14" spans="1:10" ht="12" customHeight="1" x14ac:dyDescent="0.25">
      <c r="A14" s="84"/>
      <c r="B14" s="83"/>
      <c r="C14" s="83"/>
      <c r="D14" s="84"/>
      <c r="E14" s="84"/>
      <c r="F14" s="30">
        <v>2019</v>
      </c>
      <c r="G14" s="3">
        <f>SUM(H14:I14)</f>
        <v>17949.3</v>
      </c>
      <c r="H14" s="3"/>
      <c r="I14" s="3">
        <f>SUM(I198+I229)</f>
        <v>17949.3</v>
      </c>
    </row>
    <row r="15" spans="1:10" ht="12" customHeight="1" x14ac:dyDescent="0.25">
      <c r="A15" s="84"/>
      <c r="B15" s="83"/>
      <c r="C15" s="83"/>
      <c r="D15" s="84"/>
      <c r="E15" s="84"/>
      <c r="F15" s="30">
        <v>2020</v>
      </c>
      <c r="G15" s="3">
        <f>SUM(H15:I15)</f>
        <v>20070.5</v>
      </c>
      <c r="H15" s="3"/>
      <c r="I15" s="3">
        <f>SUM(I199+I230)</f>
        <v>20070.5</v>
      </c>
    </row>
    <row r="16" spans="1:10" ht="12" customHeight="1" x14ac:dyDescent="0.25">
      <c r="A16" s="84"/>
      <c r="B16" s="83"/>
      <c r="C16" s="83"/>
      <c r="D16" s="84"/>
      <c r="E16" s="84"/>
      <c r="F16" s="31" t="s">
        <v>15</v>
      </c>
      <c r="G16" s="4">
        <f>SUM(H16:I16)</f>
        <v>86285.799999999988</v>
      </c>
      <c r="H16" s="4">
        <f>SUM(H12:H15)</f>
        <v>951.4</v>
      </c>
      <c r="I16" s="4">
        <f>SUM(I12:I15)</f>
        <v>85334.399999999994</v>
      </c>
      <c r="J16" s="42"/>
    </row>
    <row r="17" spans="1:9" ht="21.75" customHeight="1" x14ac:dyDescent="0.25">
      <c r="A17" s="106" t="s">
        <v>79</v>
      </c>
      <c r="B17" s="107"/>
      <c r="C17" s="107"/>
      <c r="D17" s="107"/>
      <c r="E17" s="107"/>
      <c r="F17" s="107"/>
      <c r="G17" s="107"/>
      <c r="H17" s="107"/>
      <c r="I17" s="108"/>
    </row>
    <row r="18" spans="1:9" ht="12" customHeight="1" x14ac:dyDescent="0.25">
      <c r="A18" s="109" t="s">
        <v>107</v>
      </c>
      <c r="B18" s="110"/>
      <c r="C18" s="110"/>
      <c r="D18" s="110"/>
      <c r="E18" s="111"/>
      <c r="F18" s="29">
        <v>2017</v>
      </c>
      <c r="G18" s="2">
        <f>SUM(H18:I18)</f>
        <v>19834.3</v>
      </c>
      <c r="H18" s="2">
        <v>530</v>
      </c>
      <c r="I18" s="2">
        <f>SUM(I22+I72+I92+I107+I136)</f>
        <v>19304.3</v>
      </c>
    </row>
    <row r="19" spans="1:9" ht="12" customHeight="1" x14ac:dyDescent="0.25">
      <c r="A19" s="112"/>
      <c r="B19" s="113"/>
      <c r="C19" s="113"/>
      <c r="D19" s="113"/>
      <c r="E19" s="114"/>
      <c r="F19" s="30">
        <v>2018</v>
      </c>
      <c r="G19" s="3">
        <f>SUM(H19:I19)</f>
        <v>25831.7</v>
      </c>
      <c r="H19" s="3">
        <f>SUM(H23+H69+H73+H93+H108+H137)</f>
        <v>421.4</v>
      </c>
      <c r="I19" s="3">
        <f>SUM(I23+I69+I73+I93+I108+I137)</f>
        <v>25410.3</v>
      </c>
    </row>
    <row r="20" spans="1:9" ht="12" customHeight="1" x14ac:dyDescent="0.25">
      <c r="A20" s="112"/>
      <c r="B20" s="113"/>
      <c r="C20" s="113"/>
      <c r="D20" s="113"/>
      <c r="E20" s="114"/>
      <c r="F20" s="30">
        <v>2019</v>
      </c>
      <c r="G20" s="3">
        <f>SUM(H20:I20)</f>
        <v>17749.3</v>
      </c>
      <c r="H20" s="3"/>
      <c r="I20" s="3">
        <f>SUM(I24+I74+I94+I109+I138)</f>
        <v>17749.3</v>
      </c>
    </row>
    <row r="21" spans="1:9" ht="12" customHeight="1" x14ac:dyDescent="0.25">
      <c r="A21" s="115"/>
      <c r="B21" s="116"/>
      <c r="C21" s="116"/>
      <c r="D21" s="116"/>
      <c r="E21" s="117"/>
      <c r="F21" s="31">
        <v>2020</v>
      </c>
      <c r="G21" s="4">
        <f>SUM(H21:I21)</f>
        <v>19670.5</v>
      </c>
      <c r="H21" s="4"/>
      <c r="I21" s="4">
        <f>SUM(I25+I75+I95+I110+I139)</f>
        <v>19670.5</v>
      </c>
    </row>
    <row r="22" spans="1:9" ht="12" customHeight="1" x14ac:dyDescent="0.25">
      <c r="A22" s="119" t="s">
        <v>149</v>
      </c>
      <c r="B22" s="119"/>
      <c r="C22" s="119"/>
      <c r="D22" s="119"/>
      <c r="E22" s="119"/>
      <c r="F22" s="29">
        <v>2017</v>
      </c>
      <c r="G22" s="2">
        <f t="shared" ref="G22" si="0">SUM(H22:I22)</f>
        <v>11228.199999999999</v>
      </c>
      <c r="H22" s="2">
        <f>SUM(H48)</f>
        <v>250</v>
      </c>
      <c r="I22" s="2">
        <f>SUM(I26+I30+I34+I38+I42+I46+I48+I50+I51+I57+I61+I65)</f>
        <v>10978.199999999999</v>
      </c>
    </row>
    <row r="23" spans="1:9" ht="12" customHeight="1" x14ac:dyDescent="0.25">
      <c r="A23" s="119"/>
      <c r="B23" s="119"/>
      <c r="C23" s="119"/>
      <c r="D23" s="119"/>
      <c r="E23" s="119"/>
      <c r="F23" s="30">
        <v>2018</v>
      </c>
      <c r="G23" s="3">
        <f>SUM(H23:I23)</f>
        <v>12598.9</v>
      </c>
      <c r="H23" s="3"/>
      <c r="I23" s="3">
        <f>I27+I31+I35+I39+I43+I47+I52+I53+I54+I55+I56+I58+I62+I66</f>
        <v>12598.9</v>
      </c>
    </row>
    <row r="24" spans="1:9" ht="12" customHeight="1" x14ac:dyDescent="0.25">
      <c r="A24" s="119"/>
      <c r="B24" s="119"/>
      <c r="C24" s="119"/>
      <c r="D24" s="119"/>
      <c r="E24" s="119"/>
      <c r="F24" s="30">
        <v>2019</v>
      </c>
      <c r="G24" s="3">
        <f t="shared" ref="G24:G25" si="1">SUM(H24:I24)</f>
        <v>12028.8</v>
      </c>
      <c r="H24" s="3"/>
      <c r="I24" s="3">
        <f>SUM(I28+I32+I36+I40+I44+I59+I63+I67)</f>
        <v>12028.8</v>
      </c>
    </row>
    <row r="25" spans="1:9" ht="12" customHeight="1" x14ac:dyDescent="0.25">
      <c r="A25" s="119"/>
      <c r="B25" s="119"/>
      <c r="C25" s="119"/>
      <c r="D25" s="119"/>
      <c r="E25" s="119"/>
      <c r="F25" s="31">
        <v>2020</v>
      </c>
      <c r="G25" s="4">
        <f t="shared" si="1"/>
        <v>12950</v>
      </c>
      <c r="H25" s="4"/>
      <c r="I25" s="3">
        <f>SUM(I29+I33+I37+I41+I45+I60+I64+I68)</f>
        <v>12950</v>
      </c>
    </row>
    <row r="26" spans="1:9" ht="12" customHeight="1" x14ac:dyDescent="0.25">
      <c r="A26" s="82" t="s">
        <v>76</v>
      </c>
      <c r="B26" s="83" t="s">
        <v>17</v>
      </c>
      <c r="C26" s="83" t="s">
        <v>14</v>
      </c>
      <c r="D26" s="84">
        <v>2017</v>
      </c>
      <c r="E26" s="84">
        <v>2020</v>
      </c>
      <c r="F26" s="7">
        <v>2017</v>
      </c>
      <c r="G26" s="5">
        <f>SUM(H26:I26)</f>
        <v>8323.9</v>
      </c>
      <c r="H26" s="5"/>
      <c r="I26" s="5">
        <v>8323.9</v>
      </c>
    </row>
    <row r="27" spans="1:9" ht="12" customHeight="1" x14ac:dyDescent="0.25">
      <c r="A27" s="82"/>
      <c r="B27" s="83"/>
      <c r="C27" s="83"/>
      <c r="D27" s="84"/>
      <c r="E27" s="84"/>
      <c r="F27" s="8">
        <v>2018</v>
      </c>
      <c r="G27" s="9">
        <f>SUM(H27:I27)</f>
        <v>7946.7</v>
      </c>
      <c r="H27" s="9"/>
      <c r="I27" s="9">
        <f>7928.5+18.2</f>
        <v>7946.7</v>
      </c>
    </row>
    <row r="28" spans="1:9" ht="12" customHeight="1" x14ac:dyDescent="0.25">
      <c r="A28" s="82"/>
      <c r="B28" s="83"/>
      <c r="C28" s="83"/>
      <c r="D28" s="84"/>
      <c r="E28" s="84"/>
      <c r="F28" s="8">
        <v>2019</v>
      </c>
      <c r="G28" s="9">
        <f t="shared" ref="G28:G29" si="2">SUM(H28:I28)</f>
        <v>9017.7999999999993</v>
      </c>
      <c r="H28" s="9"/>
      <c r="I28" s="9">
        <v>9017.7999999999993</v>
      </c>
    </row>
    <row r="29" spans="1:9" ht="12" customHeight="1" x14ac:dyDescent="0.25">
      <c r="A29" s="82"/>
      <c r="B29" s="83"/>
      <c r="C29" s="83"/>
      <c r="D29" s="84"/>
      <c r="E29" s="84"/>
      <c r="F29" s="10">
        <v>2020</v>
      </c>
      <c r="G29" s="6">
        <f t="shared" si="2"/>
        <v>9108</v>
      </c>
      <c r="H29" s="6"/>
      <c r="I29" s="6">
        <v>9108</v>
      </c>
    </row>
    <row r="30" spans="1:9" ht="12" customHeight="1" x14ac:dyDescent="0.25">
      <c r="A30" s="82" t="s">
        <v>150</v>
      </c>
      <c r="B30" s="83" t="s">
        <v>18</v>
      </c>
      <c r="C30" s="83" t="s">
        <v>14</v>
      </c>
      <c r="D30" s="84">
        <v>2017</v>
      </c>
      <c r="E30" s="84">
        <v>2020</v>
      </c>
      <c r="F30" s="7">
        <v>2017</v>
      </c>
      <c r="G30" s="5">
        <f>SUM(H30:I30)</f>
        <v>1365</v>
      </c>
      <c r="H30" s="5"/>
      <c r="I30" s="5">
        <v>1365</v>
      </c>
    </row>
    <row r="31" spans="1:9" ht="12" customHeight="1" x14ac:dyDescent="0.25">
      <c r="A31" s="82"/>
      <c r="B31" s="83"/>
      <c r="C31" s="83"/>
      <c r="D31" s="84"/>
      <c r="E31" s="84"/>
      <c r="F31" s="8">
        <v>2018</v>
      </c>
      <c r="G31" s="9">
        <f>SUM(H31:I31)</f>
        <v>2050</v>
      </c>
      <c r="H31" s="9"/>
      <c r="I31" s="9">
        <v>2050</v>
      </c>
    </row>
    <row r="32" spans="1:9" ht="12" customHeight="1" x14ac:dyDescent="0.25">
      <c r="A32" s="82"/>
      <c r="B32" s="83"/>
      <c r="C32" s="83"/>
      <c r="D32" s="84"/>
      <c r="E32" s="84"/>
      <c r="F32" s="8">
        <v>2019</v>
      </c>
      <c r="G32" s="9">
        <v>1950</v>
      </c>
      <c r="H32" s="9"/>
      <c r="I32" s="9">
        <v>1950</v>
      </c>
    </row>
    <row r="33" spans="1:9" ht="12" customHeight="1" x14ac:dyDescent="0.25">
      <c r="A33" s="82"/>
      <c r="B33" s="83"/>
      <c r="C33" s="83"/>
      <c r="D33" s="84"/>
      <c r="E33" s="84"/>
      <c r="F33" s="10">
        <v>2020</v>
      </c>
      <c r="G33" s="6">
        <f t="shared" ref="G33" si="3">SUM(H33:I33)</f>
        <v>2450</v>
      </c>
      <c r="H33" s="6"/>
      <c r="I33" s="6">
        <v>2450</v>
      </c>
    </row>
    <row r="34" spans="1:9" ht="12" customHeight="1" x14ac:dyDescent="0.25">
      <c r="A34" s="82" t="s">
        <v>151</v>
      </c>
      <c r="B34" s="83" t="s">
        <v>19</v>
      </c>
      <c r="C34" s="83" t="s">
        <v>14</v>
      </c>
      <c r="D34" s="84">
        <v>2017</v>
      </c>
      <c r="E34" s="84">
        <v>2020</v>
      </c>
      <c r="F34" s="7">
        <v>2017</v>
      </c>
      <c r="G34" s="5">
        <f>SUM(H34:I34)</f>
        <v>280</v>
      </c>
      <c r="H34" s="5"/>
      <c r="I34" s="5">
        <v>280</v>
      </c>
    </row>
    <row r="35" spans="1:9" ht="12" customHeight="1" x14ac:dyDescent="0.25">
      <c r="A35" s="82"/>
      <c r="B35" s="83"/>
      <c r="C35" s="83"/>
      <c r="D35" s="84"/>
      <c r="E35" s="84"/>
      <c r="F35" s="8">
        <v>2018</v>
      </c>
      <c r="G35" s="9">
        <v>306.3</v>
      </c>
      <c r="H35" s="9"/>
      <c r="I35" s="9">
        <v>306.3</v>
      </c>
    </row>
    <row r="36" spans="1:9" ht="12" customHeight="1" x14ac:dyDescent="0.25">
      <c r="A36" s="82"/>
      <c r="B36" s="83"/>
      <c r="C36" s="83"/>
      <c r="D36" s="84"/>
      <c r="E36" s="84"/>
      <c r="F36" s="8">
        <v>2019</v>
      </c>
      <c r="G36" s="9">
        <f t="shared" ref="G36:G37" si="4">SUM(H36:I36)</f>
        <v>350</v>
      </c>
      <c r="H36" s="9"/>
      <c r="I36" s="9">
        <v>350</v>
      </c>
    </row>
    <row r="37" spans="1:9" ht="12" customHeight="1" x14ac:dyDescent="0.25">
      <c r="A37" s="82"/>
      <c r="B37" s="83"/>
      <c r="C37" s="83"/>
      <c r="D37" s="84"/>
      <c r="E37" s="84"/>
      <c r="F37" s="10">
        <v>2020</v>
      </c>
      <c r="G37" s="6">
        <f t="shared" si="4"/>
        <v>450</v>
      </c>
      <c r="H37" s="6"/>
      <c r="I37" s="6">
        <v>450</v>
      </c>
    </row>
    <row r="38" spans="1:9" ht="12" customHeight="1" x14ac:dyDescent="0.25">
      <c r="A38" s="82" t="s">
        <v>152</v>
      </c>
      <c r="B38" s="83" t="s">
        <v>20</v>
      </c>
      <c r="C38" s="83" t="s">
        <v>14</v>
      </c>
      <c r="D38" s="84">
        <v>2017</v>
      </c>
      <c r="E38" s="84">
        <v>2020</v>
      </c>
      <c r="F38" s="7">
        <v>2017</v>
      </c>
      <c r="G38" s="5">
        <f>SUM(H38:I38)</f>
        <v>235</v>
      </c>
      <c r="H38" s="5"/>
      <c r="I38" s="5">
        <v>235</v>
      </c>
    </row>
    <row r="39" spans="1:9" ht="12" customHeight="1" x14ac:dyDescent="0.25">
      <c r="A39" s="82"/>
      <c r="B39" s="83"/>
      <c r="C39" s="83"/>
      <c r="D39" s="84"/>
      <c r="E39" s="84"/>
      <c r="F39" s="8">
        <v>2018</v>
      </c>
      <c r="G39" s="9">
        <v>290</v>
      </c>
      <c r="H39" s="9"/>
      <c r="I39" s="9">
        <v>290</v>
      </c>
    </row>
    <row r="40" spans="1:9" ht="12" customHeight="1" x14ac:dyDescent="0.25">
      <c r="A40" s="82"/>
      <c r="B40" s="83"/>
      <c r="C40" s="83"/>
      <c r="D40" s="84"/>
      <c r="E40" s="84"/>
      <c r="F40" s="8">
        <v>2019</v>
      </c>
      <c r="G40" s="9">
        <f t="shared" ref="G40:G41" si="5">SUM(H40:I40)</f>
        <v>370</v>
      </c>
      <c r="H40" s="9"/>
      <c r="I40" s="9">
        <v>370</v>
      </c>
    </row>
    <row r="41" spans="1:9" ht="12" customHeight="1" x14ac:dyDescent="0.25">
      <c r="A41" s="82"/>
      <c r="B41" s="83"/>
      <c r="C41" s="83"/>
      <c r="D41" s="84"/>
      <c r="E41" s="84"/>
      <c r="F41" s="10">
        <v>2020</v>
      </c>
      <c r="G41" s="6">
        <f t="shared" si="5"/>
        <v>570</v>
      </c>
      <c r="H41" s="6"/>
      <c r="I41" s="6">
        <v>570</v>
      </c>
    </row>
    <row r="42" spans="1:9" ht="12" customHeight="1" x14ac:dyDescent="0.25">
      <c r="A42" s="82" t="s">
        <v>153</v>
      </c>
      <c r="B42" s="83" t="s">
        <v>21</v>
      </c>
      <c r="C42" s="83" t="s">
        <v>14</v>
      </c>
      <c r="D42" s="84">
        <v>2017</v>
      </c>
      <c r="E42" s="84">
        <v>2020</v>
      </c>
      <c r="F42" s="32">
        <v>2017</v>
      </c>
      <c r="G42" s="5">
        <f>SUM(H42:I42)</f>
        <v>139</v>
      </c>
      <c r="H42" s="5"/>
      <c r="I42" s="5">
        <v>139</v>
      </c>
    </row>
    <row r="43" spans="1:9" ht="12" customHeight="1" x14ac:dyDescent="0.25">
      <c r="A43" s="82"/>
      <c r="B43" s="83"/>
      <c r="C43" s="83"/>
      <c r="D43" s="84"/>
      <c r="E43" s="84"/>
      <c r="F43" s="33">
        <v>2018</v>
      </c>
      <c r="G43" s="9">
        <v>144</v>
      </c>
      <c r="H43" s="9"/>
      <c r="I43" s="9">
        <v>144</v>
      </c>
    </row>
    <row r="44" spans="1:9" ht="12" customHeight="1" x14ac:dyDescent="0.25">
      <c r="A44" s="82"/>
      <c r="B44" s="83"/>
      <c r="C44" s="83"/>
      <c r="D44" s="84"/>
      <c r="E44" s="84"/>
      <c r="F44" s="33">
        <v>2019</v>
      </c>
      <c r="G44" s="9">
        <f t="shared" ref="G44:G45" si="6">SUM(H44:I44)</f>
        <v>250</v>
      </c>
      <c r="H44" s="9"/>
      <c r="I44" s="9">
        <v>250</v>
      </c>
    </row>
    <row r="45" spans="1:9" ht="12" customHeight="1" x14ac:dyDescent="0.25">
      <c r="A45" s="82"/>
      <c r="B45" s="83"/>
      <c r="C45" s="83"/>
      <c r="D45" s="84"/>
      <c r="E45" s="84"/>
      <c r="F45" s="34">
        <v>2020</v>
      </c>
      <c r="G45" s="6">
        <f t="shared" si="6"/>
        <v>250</v>
      </c>
      <c r="H45" s="6"/>
      <c r="I45" s="6">
        <v>250</v>
      </c>
    </row>
    <row r="46" spans="1:9" ht="35.25" customHeight="1" x14ac:dyDescent="0.25">
      <c r="A46" s="36" t="s">
        <v>154</v>
      </c>
      <c r="B46" s="37" t="s">
        <v>22</v>
      </c>
      <c r="C46" s="37" t="s">
        <v>14</v>
      </c>
      <c r="D46" s="38">
        <v>2017</v>
      </c>
      <c r="E46" s="38">
        <v>2017</v>
      </c>
      <c r="F46" s="38">
        <v>2017</v>
      </c>
      <c r="G46" s="11">
        <v>150</v>
      </c>
      <c r="H46" s="11"/>
      <c r="I46" s="11">
        <v>150</v>
      </c>
    </row>
    <row r="47" spans="1:9" ht="36" customHeight="1" x14ac:dyDescent="0.25">
      <c r="A47" s="36" t="s">
        <v>155</v>
      </c>
      <c r="B47" s="37" t="s">
        <v>137</v>
      </c>
      <c r="C47" s="37" t="s">
        <v>14</v>
      </c>
      <c r="D47" s="38">
        <v>2018</v>
      </c>
      <c r="E47" s="38">
        <v>2018</v>
      </c>
      <c r="F47" s="38">
        <v>2018</v>
      </c>
      <c r="G47" s="11">
        <f t="shared" ref="G47" si="7">SUM(H47:I47)</f>
        <v>1300</v>
      </c>
      <c r="H47" s="11"/>
      <c r="I47" s="11">
        <v>1300</v>
      </c>
    </row>
    <row r="48" spans="1:9" ht="80.25" customHeight="1" x14ac:dyDescent="0.25">
      <c r="A48" s="39" t="s">
        <v>156</v>
      </c>
      <c r="B48" s="12" t="s">
        <v>23</v>
      </c>
      <c r="C48" s="13"/>
      <c r="D48" s="32">
        <v>2017</v>
      </c>
      <c r="E48" s="32">
        <v>2017</v>
      </c>
      <c r="F48" s="32">
        <v>2017</v>
      </c>
      <c r="G48" s="5">
        <f>SUM(H48:I48)</f>
        <v>597.79999999999995</v>
      </c>
      <c r="H48" s="5">
        <v>250</v>
      </c>
      <c r="I48" s="11">
        <v>347.8</v>
      </c>
    </row>
    <row r="49" spans="1:9" ht="34.5" customHeight="1" x14ac:dyDescent="0.25">
      <c r="A49" s="36" t="s">
        <v>157</v>
      </c>
      <c r="B49" s="37" t="s">
        <v>24</v>
      </c>
      <c r="C49" s="37" t="s">
        <v>14</v>
      </c>
      <c r="D49" s="38">
        <v>2017</v>
      </c>
      <c r="E49" s="38">
        <v>2017</v>
      </c>
      <c r="F49" s="38">
        <v>2017</v>
      </c>
      <c r="G49" s="11">
        <v>597.79999999999995</v>
      </c>
      <c r="H49" s="11">
        <v>250</v>
      </c>
      <c r="I49" s="11">
        <v>347.8</v>
      </c>
    </row>
    <row r="50" spans="1:9" ht="161.25" customHeight="1" x14ac:dyDescent="0.25">
      <c r="A50" s="36" t="s">
        <v>158</v>
      </c>
      <c r="B50" s="40" t="s">
        <v>25</v>
      </c>
      <c r="C50" s="40" t="s">
        <v>14</v>
      </c>
      <c r="D50" s="38">
        <v>2017</v>
      </c>
      <c r="E50" s="38">
        <v>2017</v>
      </c>
      <c r="F50" s="38">
        <v>2017</v>
      </c>
      <c r="G50" s="11">
        <v>29.3</v>
      </c>
      <c r="H50" s="11"/>
      <c r="I50" s="11">
        <v>29.3</v>
      </c>
    </row>
    <row r="51" spans="1:9" ht="14.25" customHeight="1" x14ac:dyDescent="0.25">
      <c r="A51" s="95" t="s">
        <v>159</v>
      </c>
      <c r="B51" s="96" t="s">
        <v>80</v>
      </c>
      <c r="C51" s="96" t="s">
        <v>14</v>
      </c>
      <c r="D51" s="75">
        <v>2017</v>
      </c>
      <c r="E51" s="75">
        <v>2017</v>
      </c>
      <c r="F51" s="32">
        <v>2017</v>
      </c>
      <c r="G51" s="5">
        <v>0.6</v>
      </c>
      <c r="H51" s="5"/>
      <c r="I51" s="5">
        <v>0.6</v>
      </c>
    </row>
    <row r="52" spans="1:9" ht="31.5" customHeight="1" x14ac:dyDescent="0.25">
      <c r="A52" s="98"/>
      <c r="B52" s="97"/>
      <c r="C52" s="97"/>
      <c r="D52" s="77">
        <v>2018</v>
      </c>
      <c r="E52" s="77">
        <v>2018</v>
      </c>
      <c r="F52" s="34">
        <v>2018</v>
      </c>
      <c r="G52" s="6">
        <f>I52</f>
        <v>30</v>
      </c>
      <c r="H52" s="6"/>
      <c r="I52" s="6">
        <v>30</v>
      </c>
    </row>
    <row r="53" spans="1:9" ht="58.5" customHeight="1" x14ac:dyDescent="0.25">
      <c r="A53" s="36" t="s">
        <v>160</v>
      </c>
      <c r="B53" s="37" t="s">
        <v>136</v>
      </c>
      <c r="C53" s="37" t="s">
        <v>14</v>
      </c>
      <c r="D53" s="38">
        <v>2018</v>
      </c>
      <c r="E53" s="38">
        <v>2018</v>
      </c>
      <c r="F53" s="32">
        <v>2018</v>
      </c>
      <c r="G53" s="5">
        <v>100</v>
      </c>
      <c r="H53" s="5"/>
      <c r="I53" s="5">
        <v>100</v>
      </c>
    </row>
    <row r="54" spans="1:9" ht="69.75" customHeight="1" x14ac:dyDescent="0.25">
      <c r="A54" s="36" t="s">
        <v>161</v>
      </c>
      <c r="B54" s="37" t="s">
        <v>133</v>
      </c>
      <c r="C54" s="37"/>
      <c r="D54" s="38">
        <v>2018</v>
      </c>
      <c r="E54" s="38">
        <v>2018</v>
      </c>
      <c r="F54" s="32">
        <v>2018</v>
      </c>
      <c r="G54" s="5">
        <f>I54</f>
        <v>40</v>
      </c>
      <c r="H54" s="5"/>
      <c r="I54" s="5">
        <v>40</v>
      </c>
    </row>
    <row r="55" spans="1:9" ht="59.25" customHeight="1" x14ac:dyDescent="0.25">
      <c r="A55" s="36" t="s">
        <v>162</v>
      </c>
      <c r="B55" s="37" t="s">
        <v>134</v>
      </c>
      <c r="C55" s="37"/>
      <c r="D55" s="38">
        <v>2018</v>
      </c>
      <c r="E55" s="38">
        <v>2018</v>
      </c>
      <c r="F55" s="32">
        <v>2018</v>
      </c>
      <c r="G55" s="5">
        <f>I55</f>
        <v>80</v>
      </c>
      <c r="H55" s="5"/>
      <c r="I55" s="5">
        <v>80</v>
      </c>
    </row>
    <row r="56" spans="1:9" ht="58.5" customHeight="1" x14ac:dyDescent="0.25">
      <c r="A56" s="36" t="s">
        <v>163</v>
      </c>
      <c r="B56" s="37" t="s">
        <v>135</v>
      </c>
      <c r="C56" s="37"/>
      <c r="D56" s="38">
        <v>2018</v>
      </c>
      <c r="E56" s="38">
        <v>2018</v>
      </c>
      <c r="F56" s="32">
        <v>2018</v>
      </c>
      <c r="G56" s="5">
        <f>I56</f>
        <v>40</v>
      </c>
      <c r="H56" s="5"/>
      <c r="I56" s="5">
        <v>40</v>
      </c>
    </row>
    <row r="57" spans="1:9" ht="12" customHeight="1" x14ac:dyDescent="0.25">
      <c r="A57" s="82" t="s">
        <v>164</v>
      </c>
      <c r="B57" s="100" t="s">
        <v>146</v>
      </c>
      <c r="C57" s="83" t="s">
        <v>14</v>
      </c>
      <c r="D57" s="84">
        <v>2017</v>
      </c>
      <c r="E57" s="84">
        <v>2020</v>
      </c>
      <c r="F57" s="32">
        <v>2017</v>
      </c>
      <c r="G57" s="5">
        <v>10</v>
      </c>
      <c r="H57" s="5"/>
      <c r="I57" s="5">
        <v>10</v>
      </c>
    </row>
    <row r="58" spans="1:9" ht="12" customHeight="1" x14ac:dyDescent="0.25">
      <c r="A58" s="82"/>
      <c r="B58" s="101"/>
      <c r="C58" s="83"/>
      <c r="D58" s="84"/>
      <c r="E58" s="84"/>
      <c r="F58" s="33">
        <v>2018</v>
      </c>
      <c r="G58" s="9">
        <v>11.9</v>
      </c>
      <c r="H58" s="9"/>
      <c r="I58" s="9">
        <v>11.9</v>
      </c>
    </row>
    <row r="59" spans="1:9" ht="12" customHeight="1" x14ac:dyDescent="0.25">
      <c r="A59" s="82"/>
      <c r="B59" s="101"/>
      <c r="C59" s="83"/>
      <c r="D59" s="84"/>
      <c r="E59" s="84"/>
      <c r="F59" s="33">
        <v>2019</v>
      </c>
      <c r="G59" s="9">
        <v>12</v>
      </c>
      <c r="H59" s="9"/>
      <c r="I59" s="9">
        <v>12</v>
      </c>
    </row>
    <row r="60" spans="1:9" ht="12" customHeight="1" x14ac:dyDescent="0.25">
      <c r="A60" s="82"/>
      <c r="B60" s="102"/>
      <c r="C60" s="83"/>
      <c r="D60" s="84"/>
      <c r="E60" s="84"/>
      <c r="F60" s="34">
        <v>2020</v>
      </c>
      <c r="G60" s="6">
        <v>12</v>
      </c>
      <c r="H60" s="6"/>
      <c r="I60" s="6">
        <v>12</v>
      </c>
    </row>
    <row r="61" spans="1:9" ht="12" customHeight="1" x14ac:dyDescent="0.25">
      <c r="A61" s="82" t="s">
        <v>165</v>
      </c>
      <c r="B61" s="83" t="s">
        <v>26</v>
      </c>
      <c r="C61" s="83" t="s">
        <v>14</v>
      </c>
      <c r="D61" s="84">
        <v>2017</v>
      </c>
      <c r="E61" s="84">
        <v>2017</v>
      </c>
      <c r="F61" s="32">
        <v>2017</v>
      </c>
      <c r="G61" s="5">
        <v>7.5</v>
      </c>
      <c r="H61" s="5"/>
      <c r="I61" s="5">
        <v>7.5</v>
      </c>
    </row>
    <row r="62" spans="1:9" ht="12" customHeight="1" x14ac:dyDescent="0.25">
      <c r="A62" s="82"/>
      <c r="B62" s="83"/>
      <c r="C62" s="83"/>
      <c r="D62" s="84"/>
      <c r="E62" s="84"/>
      <c r="F62" s="33">
        <v>2018</v>
      </c>
      <c r="G62" s="9">
        <f>I62</f>
        <v>10</v>
      </c>
      <c r="H62" s="9"/>
      <c r="I62" s="9">
        <v>10</v>
      </c>
    </row>
    <row r="63" spans="1:9" ht="12" customHeight="1" x14ac:dyDescent="0.25">
      <c r="A63" s="82"/>
      <c r="B63" s="83"/>
      <c r="C63" s="83"/>
      <c r="D63" s="84"/>
      <c r="E63" s="84"/>
      <c r="F63" s="33">
        <v>2019</v>
      </c>
      <c r="G63" s="9">
        <v>10</v>
      </c>
      <c r="H63" s="9"/>
      <c r="I63" s="9">
        <v>10</v>
      </c>
    </row>
    <row r="64" spans="1:9" ht="12" customHeight="1" x14ac:dyDescent="0.25">
      <c r="A64" s="82"/>
      <c r="B64" s="83"/>
      <c r="C64" s="83"/>
      <c r="D64" s="84"/>
      <c r="E64" s="84"/>
      <c r="F64" s="34">
        <v>2020</v>
      </c>
      <c r="G64" s="6">
        <v>10</v>
      </c>
      <c r="H64" s="6"/>
      <c r="I64" s="6">
        <v>10</v>
      </c>
    </row>
    <row r="65" spans="1:9" ht="12" customHeight="1" x14ac:dyDescent="0.25">
      <c r="A65" s="82" t="s">
        <v>166</v>
      </c>
      <c r="B65" s="83" t="s">
        <v>27</v>
      </c>
      <c r="C65" s="83" t="s">
        <v>14</v>
      </c>
      <c r="D65" s="84">
        <v>2017</v>
      </c>
      <c r="E65" s="84">
        <v>2020</v>
      </c>
      <c r="F65" s="32">
        <v>2017</v>
      </c>
      <c r="G65" s="5">
        <v>90.1</v>
      </c>
      <c r="H65" s="5"/>
      <c r="I65" s="5">
        <v>90.1</v>
      </c>
    </row>
    <row r="66" spans="1:9" ht="12" customHeight="1" x14ac:dyDescent="0.25">
      <c r="A66" s="82"/>
      <c r="B66" s="83"/>
      <c r="C66" s="83"/>
      <c r="D66" s="84"/>
      <c r="E66" s="84"/>
      <c r="F66" s="33">
        <v>2018</v>
      </c>
      <c r="G66" s="9">
        <v>250</v>
      </c>
      <c r="H66" s="9"/>
      <c r="I66" s="9">
        <v>250</v>
      </c>
    </row>
    <row r="67" spans="1:9" ht="12" customHeight="1" x14ac:dyDescent="0.25">
      <c r="A67" s="82"/>
      <c r="B67" s="83"/>
      <c r="C67" s="83"/>
      <c r="D67" s="84"/>
      <c r="E67" s="84"/>
      <c r="F67" s="33">
        <v>2019</v>
      </c>
      <c r="G67" s="9">
        <v>69</v>
      </c>
      <c r="H67" s="9"/>
      <c r="I67" s="9">
        <v>69</v>
      </c>
    </row>
    <row r="68" spans="1:9" ht="12" customHeight="1" x14ac:dyDescent="0.25">
      <c r="A68" s="82"/>
      <c r="B68" s="83"/>
      <c r="C68" s="83"/>
      <c r="D68" s="84"/>
      <c r="E68" s="84"/>
      <c r="F68" s="34">
        <v>2020</v>
      </c>
      <c r="G68" s="6">
        <v>100</v>
      </c>
      <c r="H68" s="6"/>
      <c r="I68" s="6">
        <v>100</v>
      </c>
    </row>
    <row r="69" spans="1:9" x14ac:dyDescent="0.25">
      <c r="A69" s="99" t="s">
        <v>167</v>
      </c>
      <c r="B69" s="99"/>
      <c r="C69" s="99"/>
      <c r="D69" s="99"/>
      <c r="E69" s="99"/>
      <c r="F69" s="14">
        <v>2018</v>
      </c>
      <c r="G69" s="15">
        <f>SUM(H69:I69)</f>
        <v>250</v>
      </c>
      <c r="H69" s="15"/>
      <c r="I69" s="15">
        <f>SUM(I70:I71)</f>
        <v>250</v>
      </c>
    </row>
    <row r="70" spans="1:9" ht="57.75" customHeight="1" x14ac:dyDescent="0.25">
      <c r="A70" s="36" t="s">
        <v>77</v>
      </c>
      <c r="B70" s="37" t="s">
        <v>28</v>
      </c>
      <c r="C70" s="37" t="s">
        <v>14</v>
      </c>
      <c r="D70" s="38">
        <v>2018</v>
      </c>
      <c r="E70" s="38">
        <v>2018</v>
      </c>
      <c r="F70" s="38">
        <v>2018</v>
      </c>
      <c r="G70" s="28">
        <v>100</v>
      </c>
      <c r="H70" s="11"/>
      <c r="I70" s="11">
        <v>100</v>
      </c>
    </row>
    <row r="71" spans="1:9" ht="58.5" customHeight="1" x14ac:dyDescent="0.25">
      <c r="A71" s="36" t="s">
        <v>78</v>
      </c>
      <c r="B71" s="37" t="s">
        <v>29</v>
      </c>
      <c r="C71" s="37" t="s">
        <v>14</v>
      </c>
      <c r="D71" s="38">
        <v>2018</v>
      </c>
      <c r="E71" s="38">
        <v>2018</v>
      </c>
      <c r="F71" s="38">
        <v>2018</v>
      </c>
      <c r="G71" s="11">
        <v>150</v>
      </c>
      <c r="H71" s="11"/>
      <c r="I71" s="11">
        <v>150</v>
      </c>
    </row>
    <row r="72" spans="1:9" ht="12" customHeight="1" x14ac:dyDescent="0.25">
      <c r="A72" s="60" t="s">
        <v>168</v>
      </c>
      <c r="B72" s="61"/>
      <c r="C72" s="61"/>
      <c r="D72" s="61"/>
      <c r="E72" s="62"/>
      <c r="F72" s="29">
        <v>2017</v>
      </c>
      <c r="G72" s="2">
        <f t="shared" ref="G72:G79" si="8">SUM(H72:I72)</f>
        <v>3053.9</v>
      </c>
      <c r="H72" s="2"/>
      <c r="I72" s="2">
        <f>SUM(I76+I80+I81+I85+I86+I90)</f>
        <v>3053.9</v>
      </c>
    </row>
    <row r="73" spans="1:9" ht="12" customHeight="1" x14ac:dyDescent="0.25">
      <c r="A73" s="63"/>
      <c r="B73" s="64"/>
      <c r="C73" s="64"/>
      <c r="D73" s="64"/>
      <c r="E73" s="65"/>
      <c r="F73" s="30">
        <v>2018</v>
      </c>
      <c r="G73" s="3">
        <f t="shared" si="8"/>
        <v>2953.0000000000005</v>
      </c>
      <c r="H73" s="3"/>
      <c r="I73" s="3">
        <f>I77+I82+I87+I88+I89+I91</f>
        <v>2953.0000000000005</v>
      </c>
    </row>
    <row r="74" spans="1:9" ht="12" customHeight="1" x14ac:dyDescent="0.25">
      <c r="A74" s="63"/>
      <c r="B74" s="64"/>
      <c r="C74" s="64"/>
      <c r="D74" s="64"/>
      <c r="E74" s="65"/>
      <c r="F74" s="30">
        <v>2019</v>
      </c>
      <c r="G74" s="3">
        <f t="shared" si="8"/>
        <v>215.5</v>
      </c>
      <c r="H74" s="3"/>
      <c r="I74" s="3">
        <f>SUM(I78+I83)</f>
        <v>215.5</v>
      </c>
    </row>
    <row r="75" spans="1:9" ht="12" customHeight="1" x14ac:dyDescent="0.25">
      <c r="A75" s="66"/>
      <c r="B75" s="67"/>
      <c r="C75" s="67"/>
      <c r="D75" s="67"/>
      <c r="E75" s="68"/>
      <c r="F75" s="31">
        <v>2020</v>
      </c>
      <c r="G75" s="4">
        <f t="shared" si="8"/>
        <v>215.5</v>
      </c>
      <c r="H75" s="4"/>
      <c r="I75" s="4">
        <f>SUM(I79+I84)</f>
        <v>215.5</v>
      </c>
    </row>
    <row r="76" spans="1:9" ht="35.25" customHeight="1" x14ac:dyDescent="0.25">
      <c r="A76" s="36" t="s">
        <v>126</v>
      </c>
      <c r="B76" s="37" t="s">
        <v>30</v>
      </c>
      <c r="C76" s="37" t="s">
        <v>14</v>
      </c>
      <c r="D76" s="38">
        <v>2017</v>
      </c>
      <c r="E76" s="38">
        <v>2017</v>
      </c>
      <c r="F76" s="38">
        <v>2017</v>
      </c>
      <c r="G76" s="11">
        <f t="shared" si="8"/>
        <v>580</v>
      </c>
      <c r="H76" s="11"/>
      <c r="I76" s="11">
        <v>580</v>
      </c>
    </row>
    <row r="77" spans="1:9" ht="12" customHeight="1" x14ac:dyDescent="0.25">
      <c r="A77" s="82" t="s">
        <v>127</v>
      </c>
      <c r="B77" s="83" t="s">
        <v>31</v>
      </c>
      <c r="C77" s="83" t="s">
        <v>14</v>
      </c>
      <c r="D77" s="84">
        <v>2018</v>
      </c>
      <c r="E77" s="84">
        <v>2020</v>
      </c>
      <c r="F77" s="32">
        <v>2018</v>
      </c>
      <c r="G77" s="5">
        <f t="shared" si="8"/>
        <v>402.8</v>
      </c>
      <c r="H77" s="5"/>
      <c r="I77" s="5">
        <v>402.8</v>
      </c>
    </row>
    <row r="78" spans="1:9" ht="12" customHeight="1" x14ac:dyDescent="0.25">
      <c r="A78" s="82"/>
      <c r="B78" s="83"/>
      <c r="C78" s="83"/>
      <c r="D78" s="84"/>
      <c r="E78" s="84"/>
      <c r="F78" s="33">
        <v>2019</v>
      </c>
      <c r="G78" s="9">
        <f t="shared" si="8"/>
        <v>142.80000000000001</v>
      </c>
      <c r="H78" s="9"/>
      <c r="I78" s="9">
        <v>142.80000000000001</v>
      </c>
    </row>
    <row r="79" spans="1:9" ht="12" customHeight="1" x14ac:dyDescent="0.25">
      <c r="A79" s="82"/>
      <c r="B79" s="83"/>
      <c r="C79" s="83"/>
      <c r="D79" s="84"/>
      <c r="E79" s="84"/>
      <c r="F79" s="33">
        <v>2020</v>
      </c>
      <c r="G79" s="9">
        <f t="shared" si="8"/>
        <v>142.80000000000001</v>
      </c>
      <c r="H79" s="9"/>
      <c r="I79" s="6">
        <v>142.80000000000001</v>
      </c>
    </row>
    <row r="80" spans="1:9" ht="35.25" customHeight="1" x14ac:dyDescent="0.25">
      <c r="A80" s="36" t="s">
        <v>169</v>
      </c>
      <c r="B80" s="37" t="s">
        <v>32</v>
      </c>
      <c r="C80" s="37" t="s">
        <v>14</v>
      </c>
      <c r="D80" s="38">
        <v>2017</v>
      </c>
      <c r="E80" s="38">
        <v>2017</v>
      </c>
      <c r="F80" s="38">
        <v>2017</v>
      </c>
      <c r="G80" s="11">
        <f t="shared" ref="G80:G81" si="9">SUM(H80:I80)</f>
        <v>62.2</v>
      </c>
      <c r="H80" s="11"/>
      <c r="I80" s="11">
        <v>62.2</v>
      </c>
    </row>
    <row r="81" spans="1:11" ht="34.5" customHeight="1" x14ac:dyDescent="0.25">
      <c r="A81" s="36" t="s">
        <v>170</v>
      </c>
      <c r="B81" s="37" t="s">
        <v>33</v>
      </c>
      <c r="C81" s="37" t="s">
        <v>14</v>
      </c>
      <c r="D81" s="38">
        <v>2017</v>
      </c>
      <c r="E81" s="38">
        <v>2017</v>
      </c>
      <c r="F81" s="38">
        <v>2017</v>
      </c>
      <c r="G81" s="11">
        <f t="shared" si="9"/>
        <v>19.899999999999999</v>
      </c>
      <c r="H81" s="11"/>
      <c r="I81" s="11">
        <v>19.899999999999999</v>
      </c>
    </row>
    <row r="82" spans="1:11" ht="12" customHeight="1" x14ac:dyDescent="0.25">
      <c r="A82" s="82" t="s">
        <v>171</v>
      </c>
      <c r="B82" s="83" t="s">
        <v>34</v>
      </c>
      <c r="C82" s="83" t="s">
        <v>14</v>
      </c>
      <c r="D82" s="84">
        <v>2018</v>
      </c>
      <c r="E82" s="84">
        <v>2020</v>
      </c>
      <c r="F82" s="16">
        <v>2018</v>
      </c>
      <c r="G82" s="5">
        <f>SUM(H82:I82)</f>
        <v>153.4</v>
      </c>
      <c r="H82" s="5"/>
      <c r="I82" s="5">
        <v>153.4</v>
      </c>
    </row>
    <row r="83" spans="1:11" ht="12" customHeight="1" x14ac:dyDescent="0.25">
      <c r="A83" s="82"/>
      <c r="B83" s="83"/>
      <c r="C83" s="83"/>
      <c r="D83" s="84"/>
      <c r="E83" s="84"/>
      <c r="F83" s="16">
        <v>2019</v>
      </c>
      <c r="G83" s="9">
        <f>SUM(H83:I83)</f>
        <v>72.7</v>
      </c>
      <c r="H83" s="9"/>
      <c r="I83" s="9">
        <v>72.7</v>
      </c>
    </row>
    <row r="84" spans="1:11" ht="12" customHeight="1" x14ac:dyDescent="0.25">
      <c r="A84" s="95"/>
      <c r="B84" s="96"/>
      <c r="C84" s="96"/>
      <c r="D84" s="75"/>
      <c r="E84" s="75"/>
      <c r="F84" s="16">
        <v>2020</v>
      </c>
      <c r="G84" s="9">
        <f>SUM(H84:I84)</f>
        <v>72.7</v>
      </c>
      <c r="H84" s="6"/>
      <c r="I84" s="6">
        <v>72.7</v>
      </c>
      <c r="K84" s="1" t="s">
        <v>131</v>
      </c>
    </row>
    <row r="85" spans="1:11" ht="34.5" customHeight="1" x14ac:dyDescent="0.25">
      <c r="A85" s="36" t="s">
        <v>172</v>
      </c>
      <c r="B85" s="37" t="s">
        <v>35</v>
      </c>
      <c r="C85" s="37" t="s">
        <v>14</v>
      </c>
      <c r="D85" s="38">
        <v>2017</v>
      </c>
      <c r="E85" s="38">
        <v>2017</v>
      </c>
      <c r="F85" s="38">
        <v>2017</v>
      </c>
      <c r="G85" s="11">
        <f t="shared" ref="G85:G90" si="10">SUM(H85:I85)</f>
        <v>95</v>
      </c>
      <c r="H85" s="11"/>
      <c r="I85" s="11">
        <v>95</v>
      </c>
    </row>
    <row r="86" spans="1:11" ht="12" customHeight="1" x14ac:dyDescent="0.25">
      <c r="A86" s="95" t="s">
        <v>173</v>
      </c>
      <c r="B86" s="96" t="s">
        <v>36</v>
      </c>
      <c r="C86" s="96" t="s">
        <v>14</v>
      </c>
      <c r="D86" s="75">
        <v>2017</v>
      </c>
      <c r="E86" s="75">
        <v>2017</v>
      </c>
      <c r="F86" s="32">
        <v>2017</v>
      </c>
      <c r="G86" s="5">
        <f t="shared" si="10"/>
        <v>2266.8000000000002</v>
      </c>
      <c r="H86" s="5"/>
      <c r="I86" s="5">
        <v>2266.8000000000002</v>
      </c>
    </row>
    <row r="87" spans="1:11" ht="21.75" customHeight="1" x14ac:dyDescent="0.25">
      <c r="A87" s="98"/>
      <c r="B87" s="97"/>
      <c r="C87" s="97"/>
      <c r="D87" s="77">
        <v>2018</v>
      </c>
      <c r="E87" s="77">
        <v>2018</v>
      </c>
      <c r="F87" s="34">
        <v>2018</v>
      </c>
      <c r="G87" s="6">
        <f>SUM(H87:I87)</f>
        <v>1983.5000000000002</v>
      </c>
      <c r="H87" s="6"/>
      <c r="I87" s="6">
        <f>2266.8-283.3</f>
        <v>1983.5000000000002</v>
      </c>
    </row>
    <row r="88" spans="1:11" ht="35.25" customHeight="1" x14ac:dyDescent="0.25">
      <c r="A88" s="36" t="s">
        <v>174</v>
      </c>
      <c r="B88" s="37" t="s">
        <v>129</v>
      </c>
      <c r="C88" s="37" t="s">
        <v>14</v>
      </c>
      <c r="D88" s="38">
        <v>2018</v>
      </c>
      <c r="E88" s="38">
        <v>2018</v>
      </c>
      <c r="F88" s="38">
        <v>2018</v>
      </c>
      <c r="G88" s="11">
        <f>SUM(H88:I88)</f>
        <v>100</v>
      </c>
      <c r="H88" s="11"/>
      <c r="I88" s="11">
        <v>100</v>
      </c>
    </row>
    <row r="89" spans="1:11" ht="35.25" customHeight="1" x14ac:dyDescent="0.25">
      <c r="A89" s="47" t="s">
        <v>175</v>
      </c>
      <c r="B89" s="48" t="s">
        <v>204</v>
      </c>
      <c r="C89" s="48" t="s">
        <v>14</v>
      </c>
      <c r="D89" s="49">
        <v>2018</v>
      </c>
      <c r="E89" s="49">
        <v>2018</v>
      </c>
      <c r="F89" s="49">
        <v>2018</v>
      </c>
      <c r="G89" s="11">
        <f>SUM(H89:I89)</f>
        <v>283.3</v>
      </c>
      <c r="H89" s="11"/>
      <c r="I89" s="11">
        <v>283.3</v>
      </c>
    </row>
    <row r="90" spans="1:11" ht="12.75" customHeight="1" x14ac:dyDescent="0.25">
      <c r="A90" s="95" t="s">
        <v>203</v>
      </c>
      <c r="B90" s="96" t="s">
        <v>145</v>
      </c>
      <c r="C90" s="96" t="s">
        <v>14</v>
      </c>
      <c r="D90" s="75">
        <v>2017</v>
      </c>
      <c r="E90" s="75">
        <v>2018</v>
      </c>
      <c r="F90" s="32">
        <v>2017</v>
      </c>
      <c r="G90" s="5">
        <f t="shared" si="10"/>
        <v>30</v>
      </c>
      <c r="H90" s="5"/>
      <c r="I90" s="5">
        <v>30</v>
      </c>
    </row>
    <row r="91" spans="1:11" ht="22.5" customHeight="1" x14ac:dyDescent="0.25">
      <c r="A91" s="98"/>
      <c r="B91" s="97"/>
      <c r="C91" s="97"/>
      <c r="D91" s="77">
        <v>2018</v>
      </c>
      <c r="E91" s="77">
        <v>2018</v>
      </c>
      <c r="F91" s="34">
        <v>2018</v>
      </c>
      <c r="G91" s="6">
        <f>SUM(H91:I91)</f>
        <v>30</v>
      </c>
      <c r="H91" s="6"/>
      <c r="I91" s="6">
        <v>30</v>
      </c>
    </row>
    <row r="92" spans="1:11" ht="12" customHeight="1" x14ac:dyDescent="0.25">
      <c r="A92" s="86" t="s">
        <v>176</v>
      </c>
      <c r="B92" s="87"/>
      <c r="C92" s="87"/>
      <c r="D92" s="87"/>
      <c r="E92" s="88"/>
      <c r="F92" s="29">
        <v>2017</v>
      </c>
      <c r="G92" s="2">
        <f>SUM(H92:I92)</f>
        <v>1567</v>
      </c>
      <c r="H92" s="2"/>
      <c r="I92" s="2">
        <f>SUM(I99+I100+I101+I102+I103+I104+I105+I106)</f>
        <v>1567</v>
      </c>
    </row>
    <row r="93" spans="1:11" ht="12" customHeight="1" x14ac:dyDescent="0.25">
      <c r="A93" s="89"/>
      <c r="B93" s="90"/>
      <c r="C93" s="90"/>
      <c r="D93" s="90"/>
      <c r="E93" s="91"/>
      <c r="F93" s="30">
        <v>2018</v>
      </c>
      <c r="G93" s="3">
        <f>SUM(H93:I93)</f>
        <v>2534.4</v>
      </c>
      <c r="H93" s="3"/>
      <c r="I93" s="3">
        <f>SUM(I96)</f>
        <v>2534.4</v>
      </c>
    </row>
    <row r="94" spans="1:11" ht="12" customHeight="1" x14ac:dyDescent="0.25">
      <c r="A94" s="89"/>
      <c r="B94" s="90"/>
      <c r="C94" s="90"/>
      <c r="D94" s="90"/>
      <c r="E94" s="91"/>
      <c r="F94" s="30">
        <v>2019</v>
      </c>
      <c r="G94" s="3">
        <f t="shared" ref="G94:G95" si="11">SUM(H94:I94)</f>
        <v>2534.4</v>
      </c>
      <c r="H94" s="3"/>
      <c r="I94" s="3">
        <f>SUM(I97)</f>
        <v>2534.4</v>
      </c>
    </row>
    <row r="95" spans="1:11" ht="12" customHeight="1" x14ac:dyDescent="0.25">
      <c r="A95" s="92"/>
      <c r="B95" s="93"/>
      <c r="C95" s="93"/>
      <c r="D95" s="93"/>
      <c r="E95" s="94"/>
      <c r="F95" s="31">
        <v>2020</v>
      </c>
      <c r="G95" s="4">
        <f t="shared" si="11"/>
        <v>2534.4</v>
      </c>
      <c r="H95" s="4"/>
      <c r="I95" s="4">
        <f>SUM(I98)</f>
        <v>2534.4</v>
      </c>
    </row>
    <row r="96" spans="1:11" ht="15" customHeight="1" x14ac:dyDescent="0.25">
      <c r="A96" s="82" t="s">
        <v>81</v>
      </c>
      <c r="B96" s="83" t="s">
        <v>202</v>
      </c>
      <c r="C96" s="83" t="s">
        <v>14</v>
      </c>
      <c r="D96" s="84">
        <v>2018</v>
      </c>
      <c r="E96" s="84">
        <v>2020</v>
      </c>
      <c r="F96" s="7">
        <v>2018</v>
      </c>
      <c r="G96" s="5">
        <f>SUM(H96:I96)</f>
        <v>2534.4</v>
      </c>
      <c r="H96" s="5"/>
      <c r="I96" s="5">
        <v>2534.4</v>
      </c>
    </row>
    <row r="97" spans="1:9" x14ac:dyDescent="0.25">
      <c r="A97" s="82"/>
      <c r="B97" s="83"/>
      <c r="C97" s="83"/>
      <c r="D97" s="84"/>
      <c r="E97" s="84"/>
      <c r="F97" s="8">
        <v>2019</v>
      </c>
      <c r="G97" s="9">
        <f>SUM(H97:I97)</f>
        <v>2534.4</v>
      </c>
      <c r="H97" s="9"/>
      <c r="I97" s="9">
        <v>2534.4</v>
      </c>
    </row>
    <row r="98" spans="1:9" ht="39" customHeight="1" x14ac:dyDescent="0.25">
      <c r="A98" s="82"/>
      <c r="B98" s="83"/>
      <c r="C98" s="83"/>
      <c r="D98" s="84"/>
      <c r="E98" s="84"/>
      <c r="F98" s="8">
        <v>2020</v>
      </c>
      <c r="G98" s="9">
        <f>SUM(H98:I98)</f>
        <v>2534.4</v>
      </c>
      <c r="H98" s="9"/>
      <c r="I98" s="9">
        <v>2534.4</v>
      </c>
    </row>
    <row r="99" spans="1:9" ht="45.75" customHeight="1" x14ac:dyDescent="0.25">
      <c r="A99" s="36" t="s">
        <v>82</v>
      </c>
      <c r="B99" s="37" t="s">
        <v>88</v>
      </c>
      <c r="C99" s="37" t="s">
        <v>14</v>
      </c>
      <c r="D99" s="38">
        <v>2017</v>
      </c>
      <c r="E99" s="38">
        <v>2017</v>
      </c>
      <c r="F99" s="38">
        <v>2017</v>
      </c>
      <c r="G99" s="11">
        <f>SUM(H99:I99)</f>
        <v>312.39999999999998</v>
      </c>
      <c r="H99" s="11"/>
      <c r="I99" s="11">
        <v>312.39999999999998</v>
      </c>
    </row>
    <row r="100" spans="1:9" ht="34.5" customHeight="1" x14ac:dyDescent="0.25">
      <c r="A100" s="36" t="s">
        <v>83</v>
      </c>
      <c r="B100" s="37" t="s">
        <v>37</v>
      </c>
      <c r="C100" s="37" t="s">
        <v>14</v>
      </c>
      <c r="D100" s="38">
        <v>2017</v>
      </c>
      <c r="E100" s="38">
        <v>2017</v>
      </c>
      <c r="F100" s="38">
        <v>2017</v>
      </c>
      <c r="G100" s="11">
        <f t="shared" ref="G100:G106" si="12">SUM(H100:I100)</f>
        <v>500</v>
      </c>
      <c r="H100" s="11"/>
      <c r="I100" s="11">
        <v>500</v>
      </c>
    </row>
    <row r="101" spans="1:9" ht="33.75" customHeight="1" x14ac:dyDescent="0.25">
      <c r="A101" s="36" t="s">
        <v>84</v>
      </c>
      <c r="B101" s="37" t="s">
        <v>38</v>
      </c>
      <c r="C101" s="37" t="s">
        <v>14</v>
      </c>
      <c r="D101" s="38">
        <v>2017</v>
      </c>
      <c r="E101" s="38">
        <v>2017</v>
      </c>
      <c r="F101" s="38">
        <v>2017</v>
      </c>
      <c r="G101" s="11">
        <f t="shared" si="12"/>
        <v>80</v>
      </c>
      <c r="H101" s="11"/>
      <c r="I101" s="11">
        <v>80</v>
      </c>
    </row>
    <row r="102" spans="1:9" ht="36" customHeight="1" x14ac:dyDescent="0.25">
      <c r="A102" s="36" t="s">
        <v>85</v>
      </c>
      <c r="B102" s="37" t="s">
        <v>39</v>
      </c>
      <c r="C102" s="37" t="s">
        <v>14</v>
      </c>
      <c r="D102" s="38">
        <v>2017</v>
      </c>
      <c r="E102" s="38">
        <v>2017</v>
      </c>
      <c r="F102" s="38">
        <v>2017</v>
      </c>
      <c r="G102" s="11">
        <f t="shared" si="12"/>
        <v>200</v>
      </c>
      <c r="H102" s="11"/>
      <c r="I102" s="11">
        <v>200</v>
      </c>
    </row>
    <row r="103" spans="1:9" ht="46.5" customHeight="1" x14ac:dyDescent="0.25">
      <c r="A103" s="36" t="s">
        <v>86</v>
      </c>
      <c r="B103" s="37" t="s">
        <v>40</v>
      </c>
      <c r="C103" s="37" t="s">
        <v>14</v>
      </c>
      <c r="D103" s="38">
        <v>2017</v>
      </c>
      <c r="E103" s="38">
        <v>2017</v>
      </c>
      <c r="F103" s="38">
        <v>2017</v>
      </c>
      <c r="G103" s="11">
        <f t="shared" si="12"/>
        <v>100</v>
      </c>
      <c r="H103" s="11"/>
      <c r="I103" s="11">
        <v>100</v>
      </c>
    </row>
    <row r="104" spans="1:9" ht="47.25" customHeight="1" x14ac:dyDescent="0.25">
      <c r="A104" s="36" t="s">
        <v>177</v>
      </c>
      <c r="B104" s="37" t="s">
        <v>41</v>
      </c>
      <c r="C104" s="37" t="s">
        <v>14</v>
      </c>
      <c r="D104" s="38">
        <v>2017</v>
      </c>
      <c r="E104" s="38">
        <v>2017</v>
      </c>
      <c r="F104" s="38">
        <v>2017</v>
      </c>
      <c r="G104" s="11">
        <f t="shared" si="12"/>
        <v>50</v>
      </c>
      <c r="H104" s="11"/>
      <c r="I104" s="11">
        <v>50</v>
      </c>
    </row>
    <row r="105" spans="1:9" ht="47.25" customHeight="1" x14ac:dyDescent="0.25">
      <c r="A105" s="36" t="s">
        <v>178</v>
      </c>
      <c r="B105" s="37" t="s">
        <v>42</v>
      </c>
      <c r="C105" s="37" t="s">
        <v>14</v>
      </c>
      <c r="D105" s="38">
        <v>2017</v>
      </c>
      <c r="E105" s="38">
        <v>2017</v>
      </c>
      <c r="F105" s="38">
        <v>2017</v>
      </c>
      <c r="G105" s="11">
        <f t="shared" si="12"/>
        <v>50</v>
      </c>
      <c r="H105" s="11"/>
      <c r="I105" s="11">
        <v>50</v>
      </c>
    </row>
    <row r="106" spans="1:9" ht="82.5" customHeight="1" x14ac:dyDescent="0.25">
      <c r="A106" s="36" t="s">
        <v>179</v>
      </c>
      <c r="B106" s="37" t="s">
        <v>43</v>
      </c>
      <c r="C106" s="37" t="s">
        <v>14</v>
      </c>
      <c r="D106" s="38">
        <v>2017</v>
      </c>
      <c r="E106" s="38">
        <v>2017</v>
      </c>
      <c r="F106" s="38">
        <v>2017</v>
      </c>
      <c r="G106" s="11">
        <f t="shared" si="12"/>
        <v>274.60000000000002</v>
      </c>
      <c r="H106" s="11"/>
      <c r="I106" s="11">
        <v>274.60000000000002</v>
      </c>
    </row>
    <row r="107" spans="1:9" ht="12" customHeight="1" x14ac:dyDescent="0.25">
      <c r="A107" s="60" t="s">
        <v>180</v>
      </c>
      <c r="B107" s="61"/>
      <c r="C107" s="61"/>
      <c r="D107" s="61"/>
      <c r="E107" s="62"/>
      <c r="F107" s="29">
        <v>2017</v>
      </c>
      <c r="G107" s="2">
        <f>SUM(H107:I107)</f>
        <v>1203</v>
      </c>
      <c r="H107" s="2"/>
      <c r="I107" s="2">
        <f>SUM(I111+I118+I122+I126+I132+I130)</f>
        <v>1203</v>
      </c>
    </row>
    <row r="108" spans="1:9" ht="12" customHeight="1" x14ac:dyDescent="0.25">
      <c r="A108" s="63"/>
      <c r="B108" s="64"/>
      <c r="C108" s="64"/>
      <c r="D108" s="64"/>
      <c r="E108" s="65"/>
      <c r="F108" s="30">
        <v>2018</v>
      </c>
      <c r="G108" s="3">
        <f>SUM(H108:I108)</f>
        <v>1589</v>
      </c>
      <c r="H108" s="3"/>
      <c r="I108" s="3">
        <f>SUM(I112+I115+I119+I123+I127+I133+I131)</f>
        <v>1589</v>
      </c>
    </row>
    <row r="109" spans="1:9" ht="12" customHeight="1" x14ac:dyDescent="0.25">
      <c r="A109" s="63"/>
      <c r="B109" s="64"/>
      <c r="C109" s="64"/>
      <c r="D109" s="64"/>
      <c r="E109" s="65"/>
      <c r="F109" s="30">
        <v>2019</v>
      </c>
      <c r="G109" s="3">
        <f t="shared" ref="G109:G110" si="13">SUM(H109:I109)</f>
        <v>632.79999999999995</v>
      </c>
      <c r="H109" s="3"/>
      <c r="I109" s="3">
        <f>SUM(I113+I116+I120+I124+I128+I134)</f>
        <v>632.79999999999995</v>
      </c>
    </row>
    <row r="110" spans="1:9" ht="12" customHeight="1" x14ac:dyDescent="0.25">
      <c r="A110" s="66"/>
      <c r="B110" s="67"/>
      <c r="C110" s="67"/>
      <c r="D110" s="67"/>
      <c r="E110" s="68"/>
      <c r="F110" s="31">
        <v>2020</v>
      </c>
      <c r="G110" s="4">
        <f t="shared" si="13"/>
        <v>932.8</v>
      </c>
      <c r="H110" s="4"/>
      <c r="I110" s="4">
        <f>SUM(I114+I117+I121+I125+I129+I135)</f>
        <v>932.8</v>
      </c>
    </row>
    <row r="111" spans="1:9" ht="36" customHeight="1" x14ac:dyDescent="0.25">
      <c r="A111" s="36" t="s">
        <v>87</v>
      </c>
      <c r="B111" s="37" t="s">
        <v>44</v>
      </c>
      <c r="C111" s="37" t="s">
        <v>14</v>
      </c>
      <c r="D111" s="38">
        <v>2017</v>
      </c>
      <c r="E111" s="38">
        <v>2017</v>
      </c>
      <c r="F111" s="38">
        <v>2017</v>
      </c>
      <c r="G111" s="11">
        <f t="shared" ref="G111:G117" si="14">SUM(H111:I111)</f>
        <v>25.5</v>
      </c>
      <c r="H111" s="11"/>
      <c r="I111" s="11">
        <v>25.5</v>
      </c>
    </row>
    <row r="112" spans="1:9" ht="12" customHeight="1" x14ac:dyDescent="0.25">
      <c r="A112" s="82" t="s">
        <v>89</v>
      </c>
      <c r="B112" s="83" t="s">
        <v>45</v>
      </c>
      <c r="C112" s="83" t="s">
        <v>14</v>
      </c>
      <c r="D112" s="84">
        <v>2018</v>
      </c>
      <c r="E112" s="84">
        <v>2020</v>
      </c>
      <c r="F112" s="32">
        <v>2018</v>
      </c>
      <c r="G112" s="5">
        <f t="shared" si="14"/>
        <v>46</v>
      </c>
      <c r="H112" s="9"/>
      <c r="I112" s="9">
        <v>46</v>
      </c>
    </row>
    <row r="113" spans="1:9" ht="12" customHeight="1" x14ac:dyDescent="0.25">
      <c r="A113" s="82"/>
      <c r="B113" s="83"/>
      <c r="C113" s="83"/>
      <c r="D113" s="84"/>
      <c r="E113" s="84"/>
      <c r="F113" s="33">
        <v>2019</v>
      </c>
      <c r="G113" s="9">
        <f t="shared" si="14"/>
        <v>32.799999999999997</v>
      </c>
      <c r="H113" s="9"/>
      <c r="I113" s="9">
        <v>32.799999999999997</v>
      </c>
    </row>
    <row r="114" spans="1:9" ht="12" customHeight="1" x14ac:dyDescent="0.25">
      <c r="A114" s="82"/>
      <c r="B114" s="83"/>
      <c r="C114" s="83"/>
      <c r="D114" s="84"/>
      <c r="E114" s="84"/>
      <c r="F114" s="34">
        <v>2020</v>
      </c>
      <c r="G114" s="6">
        <f t="shared" si="14"/>
        <v>32.799999999999997</v>
      </c>
      <c r="H114" s="6"/>
      <c r="I114" s="6">
        <v>32.799999999999997</v>
      </c>
    </row>
    <row r="115" spans="1:9" ht="12" customHeight="1" x14ac:dyDescent="0.25">
      <c r="A115" s="82" t="s">
        <v>90</v>
      </c>
      <c r="B115" s="83" t="s">
        <v>46</v>
      </c>
      <c r="C115" s="83" t="s">
        <v>14</v>
      </c>
      <c r="D115" s="84">
        <v>2018</v>
      </c>
      <c r="E115" s="84">
        <v>2020</v>
      </c>
      <c r="F115" s="32">
        <v>2018</v>
      </c>
      <c r="G115" s="5">
        <f t="shared" si="14"/>
        <v>100</v>
      </c>
      <c r="H115" s="5"/>
      <c r="I115" s="5">
        <v>100</v>
      </c>
    </row>
    <row r="116" spans="1:9" ht="12" customHeight="1" x14ac:dyDescent="0.25">
      <c r="A116" s="82"/>
      <c r="B116" s="83"/>
      <c r="C116" s="83"/>
      <c r="D116" s="84"/>
      <c r="E116" s="84"/>
      <c r="F116" s="33">
        <v>2019</v>
      </c>
      <c r="G116" s="9">
        <f t="shared" si="14"/>
        <v>50</v>
      </c>
      <c r="H116" s="9"/>
      <c r="I116" s="9">
        <v>50</v>
      </c>
    </row>
    <row r="117" spans="1:9" ht="12" customHeight="1" x14ac:dyDescent="0.25">
      <c r="A117" s="82"/>
      <c r="B117" s="83"/>
      <c r="C117" s="83"/>
      <c r="D117" s="84"/>
      <c r="E117" s="84"/>
      <c r="F117" s="34">
        <v>2020</v>
      </c>
      <c r="G117" s="6">
        <f t="shared" si="14"/>
        <v>50</v>
      </c>
      <c r="H117" s="6"/>
      <c r="I117" s="6">
        <v>50</v>
      </c>
    </row>
    <row r="118" spans="1:9" ht="12" customHeight="1" x14ac:dyDescent="0.25">
      <c r="A118" s="82" t="s">
        <v>91</v>
      </c>
      <c r="B118" s="83" t="s">
        <v>47</v>
      </c>
      <c r="C118" s="83" t="s">
        <v>14</v>
      </c>
      <c r="D118" s="84">
        <v>2017</v>
      </c>
      <c r="E118" s="84">
        <v>2020</v>
      </c>
      <c r="F118" s="17">
        <v>2017</v>
      </c>
      <c r="G118" s="5">
        <f t="shared" ref="G118:G129" si="15">SUM(H118:I118)</f>
        <v>134.5</v>
      </c>
      <c r="H118" s="5"/>
      <c r="I118" s="5">
        <v>134.5</v>
      </c>
    </row>
    <row r="119" spans="1:9" ht="12" customHeight="1" x14ac:dyDescent="0.25">
      <c r="A119" s="82"/>
      <c r="B119" s="83"/>
      <c r="C119" s="83"/>
      <c r="D119" s="84"/>
      <c r="E119" s="84"/>
      <c r="F119" s="8">
        <v>2018</v>
      </c>
      <c r="G119" s="9">
        <f t="shared" si="15"/>
        <v>250</v>
      </c>
      <c r="H119" s="9"/>
      <c r="I119" s="9">
        <v>250</v>
      </c>
    </row>
    <row r="120" spans="1:9" ht="12" customHeight="1" x14ac:dyDescent="0.25">
      <c r="A120" s="82"/>
      <c r="B120" s="83"/>
      <c r="C120" s="83"/>
      <c r="D120" s="84"/>
      <c r="E120" s="84"/>
      <c r="F120" s="8">
        <v>2019</v>
      </c>
      <c r="G120" s="9">
        <f t="shared" si="15"/>
        <v>150</v>
      </c>
      <c r="H120" s="9"/>
      <c r="I120" s="9">
        <v>150</v>
      </c>
    </row>
    <row r="121" spans="1:9" ht="12" customHeight="1" x14ac:dyDescent="0.25">
      <c r="A121" s="82"/>
      <c r="B121" s="83"/>
      <c r="C121" s="83"/>
      <c r="D121" s="84"/>
      <c r="E121" s="84"/>
      <c r="F121" s="10">
        <v>2020</v>
      </c>
      <c r="G121" s="6">
        <f t="shared" si="15"/>
        <v>250</v>
      </c>
      <c r="H121" s="6"/>
      <c r="I121" s="6">
        <v>250</v>
      </c>
    </row>
    <row r="122" spans="1:9" ht="12" customHeight="1" x14ac:dyDescent="0.25">
      <c r="A122" s="82" t="s">
        <v>92</v>
      </c>
      <c r="B122" s="83" t="s">
        <v>48</v>
      </c>
      <c r="C122" s="83" t="s">
        <v>14</v>
      </c>
      <c r="D122" s="84">
        <v>2017</v>
      </c>
      <c r="E122" s="84">
        <v>2020</v>
      </c>
      <c r="F122" s="17">
        <v>2017</v>
      </c>
      <c r="G122" s="5">
        <f t="shared" si="15"/>
        <v>500</v>
      </c>
      <c r="H122" s="5"/>
      <c r="I122" s="5">
        <v>500</v>
      </c>
    </row>
    <row r="123" spans="1:9" ht="12" customHeight="1" x14ac:dyDescent="0.25">
      <c r="A123" s="82"/>
      <c r="B123" s="83"/>
      <c r="C123" s="83"/>
      <c r="D123" s="84"/>
      <c r="E123" s="84"/>
      <c r="F123" s="8">
        <v>2018</v>
      </c>
      <c r="G123" s="9">
        <f t="shared" si="15"/>
        <v>500</v>
      </c>
      <c r="H123" s="9"/>
      <c r="I123" s="9">
        <v>500</v>
      </c>
    </row>
    <row r="124" spans="1:9" ht="12" customHeight="1" x14ac:dyDescent="0.25">
      <c r="A124" s="82"/>
      <c r="B124" s="83"/>
      <c r="C124" s="83"/>
      <c r="D124" s="84"/>
      <c r="E124" s="84"/>
      <c r="F124" s="8">
        <v>2019</v>
      </c>
      <c r="G124" s="9">
        <f t="shared" si="15"/>
        <v>300</v>
      </c>
      <c r="H124" s="9"/>
      <c r="I124" s="9">
        <v>300</v>
      </c>
    </row>
    <row r="125" spans="1:9" ht="12" customHeight="1" x14ac:dyDescent="0.25">
      <c r="A125" s="82"/>
      <c r="B125" s="83"/>
      <c r="C125" s="83"/>
      <c r="D125" s="84"/>
      <c r="E125" s="84"/>
      <c r="F125" s="10">
        <v>2020</v>
      </c>
      <c r="G125" s="6">
        <f t="shared" si="15"/>
        <v>500</v>
      </c>
      <c r="H125" s="6"/>
      <c r="I125" s="6">
        <v>500</v>
      </c>
    </row>
    <row r="126" spans="1:9" ht="12" customHeight="1" x14ac:dyDescent="0.25">
      <c r="A126" s="82" t="s">
        <v>93</v>
      </c>
      <c r="B126" s="83" t="s">
        <v>49</v>
      </c>
      <c r="C126" s="83" t="s">
        <v>14</v>
      </c>
      <c r="D126" s="84">
        <v>2017</v>
      </c>
      <c r="E126" s="84">
        <v>2020</v>
      </c>
      <c r="F126" s="17">
        <v>2017</v>
      </c>
      <c r="G126" s="5">
        <f t="shared" si="15"/>
        <v>50</v>
      </c>
      <c r="H126" s="5"/>
      <c r="I126" s="5">
        <v>50</v>
      </c>
    </row>
    <row r="127" spans="1:9" ht="12" customHeight="1" x14ac:dyDescent="0.25">
      <c r="A127" s="82"/>
      <c r="B127" s="83"/>
      <c r="C127" s="83"/>
      <c r="D127" s="84"/>
      <c r="E127" s="84"/>
      <c r="F127" s="8">
        <v>2018</v>
      </c>
      <c r="G127" s="9">
        <f t="shared" si="15"/>
        <v>50</v>
      </c>
      <c r="H127" s="9"/>
      <c r="I127" s="9">
        <v>50</v>
      </c>
    </row>
    <row r="128" spans="1:9" ht="12" customHeight="1" x14ac:dyDescent="0.25">
      <c r="A128" s="82"/>
      <c r="B128" s="83"/>
      <c r="C128" s="83"/>
      <c r="D128" s="84"/>
      <c r="E128" s="84"/>
      <c r="F128" s="8">
        <v>2019</v>
      </c>
      <c r="G128" s="9">
        <f t="shared" si="15"/>
        <v>50</v>
      </c>
      <c r="H128" s="9"/>
      <c r="I128" s="9">
        <v>50</v>
      </c>
    </row>
    <row r="129" spans="1:9" ht="12" customHeight="1" x14ac:dyDescent="0.25">
      <c r="A129" s="82"/>
      <c r="B129" s="83"/>
      <c r="C129" s="83"/>
      <c r="D129" s="84"/>
      <c r="E129" s="84"/>
      <c r="F129" s="10">
        <v>2020</v>
      </c>
      <c r="G129" s="6">
        <f t="shared" si="15"/>
        <v>50</v>
      </c>
      <c r="H129" s="6"/>
      <c r="I129" s="6">
        <v>50</v>
      </c>
    </row>
    <row r="130" spans="1:9" ht="12" customHeight="1" x14ac:dyDescent="0.25">
      <c r="A130" s="95" t="s">
        <v>181</v>
      </c>
      <c r="B130" s="96" t="s">
        <v>16</v>
      </c>
      <c r="C130" s="96" t="s">
        <v>14</v>
      </c>
      <c r="D130" s="75">
        <v>2017</v>
      </c>
      <c r="E130" s="75">
        <v>2018</v>
      </c>
      <c r="F130" s="32">
        <v>2017</v>
      </c>
      <c r="G130" s="5">
        <f t="shared" ref="G130:G135" si="16">SUM(H130:I130)</f>
        <v>443</v>
      </c>
      <c r="H130" s="5"/>
      <c r="I130" s="5">
        <v>443</v>
      </c>
    </row>
    <row r="131" spans="1:9" ht="56.25" customHeight="1" x14ac:dyDescent="0.25">
      <c r="A131" s="98"/>
      <c r="B131" s="97"/>
      <c r="C131" s="97"/>
      <c r="D131" s="77"/>
      <c r="E131" s="77"/>
      <c r="F131" s="34">
        <v>2018</v>
      </c>
      <c r="G131" s="6">
        <f t="shared" si="16"/>
        <v>593</v>
      </c>
      <c r="H131" s="6"/>
      <c r="I131" s="6">
        <f>150+443</f>
        <v>593</v>
      </c>
    </row>
    <row r="132" spans="1:9" ht="12" customHeight="1" x14ac:dyDescent="0.25">
      <c r="A132" s="82" t="s">
        <v>182</v>
      </c>
      <c r="B132" s="83" t="s">
        <v>50</v>
      </c>
      <c r="C132" s="83" t="s">
        <v>14</v>
      </c>
      <c r="D132" s="84">
        <v>2017</v>
      </c>
      <c r="E132" s="84">
        <v>2020</v>
      </c>
      <c r="F132" s="17">
        <v>2017</v>
      </c>
      <c r="G132" s="5">
        <f t="shared" si="16"/>
        <v>50</v>
      </c>
      <c r="H132" s="5"/>
      <c r="I132" s="5">
        <v>50</v>
      </c>
    </row>
    <row r="133" spans="1:9" ht="12" customHeight="1" x14ac:dyDescent="0.25">
      <c r="A133" s="82"/>
      <c r="B133" s="83"/>
      <c r="C133" s="83"/>
      <c r="D133" s="84"/>
      <c r="E133" s="84"/>
      <c r="F133" s="8">
        <v>2018</v>
      </c>
      <c r="G133" s="9">
        <f t="shared" si="16"/>
        <v>50</v>
      </c>
      <c r="H133" s="9"/>
      <c r="I133" s="9">
        <v>50</v>
      </c>
    </row>
    <row r="134" spans="1:9" ht="12" customHeight="1" x14ac:dyDescent="0.25">
      <c r="A134" s="82"/>
      <c r="B134" s="83"/>
      <c r="C134" s="83"/>
      <c r="D134" s="84"/>
      <c r="E134" s="84"/>
      <c r="F134" s="8">
        <v>2019</v>
      </c>
      <c r="G134" s="9">
        <f t="shared" si="16"/>
        <v>50</v>
      </c>
      <c r="H134" s="9"/>
      <c r="I134" s="9">
        <v>50</v>
      </c>
    </row>
    <row r="135" spans="1:9" ht="12" customHeight="1" x14ac:dyDescent="0.25">
      <c r="A135" s="82"/>
      <c r="B135" s="83"/>
      <c r="C135" s="83"/>
      <c r="D135" s="84"/>
      <c r="E135" s="84"/>
      <c r="F135" s="10">
        <v>2020</v>
      </c>
      <c r="G135" s="6">
        <f t="shared" si="16"/>
        <v>50</v>
      </c>
      <c r="H135" s="6"/>
      <c r="I135" s="6">
        <v>50</v>
      </c>
    </row>
    <row r="136" spans="1:9" ht="12" customHeight="1" x14ac:dyDescent="0.25">
      <c r="A136" s="60" t="s">
        <v>183</v>
      </c>
      <c r="B136" s="61"/>
      <c r="C136" s="61"/>
      <c r="D136" s="61"/>
      <c r="E136" s="62"/>
      <c r="F136" s="29">
        <v>2017</v>
      </c>
      <c r="G136" s="2">
        <f t="shared" ref="G136:G159" si="17">SUM(H136:I136)</f>
        <v>2782.2</v>
      </c>
      <c r="H136" s="2">
        <f>SUM(H143+H144+H148+H149+H150+H151+H152+H153+H154+H159+H166+H170+H178+H181+H182+H189)</f>
        <v>280</v>
      </c>
      <c r="I136" s="2">
        <f>SUM(I143+I144+I148+I149+I150+I151+I152+I153+I154+I159+I166+I170+I178+I181+I182+I189)</f>
        <v>2502.1999999999998</v>
      </c>
    </row>
    <row r="137" spans="1:9" ht="12" customHeight="1" x14ac:dyDescent="0.25">
      <c r="A137" s="63"/>
      <c r="B137" s="64"/>
      <c r="C137" s="64"/>
      <c r="D137" s="64"/>
      <c r="E137" s="65"/>
      <c r="F137" s="30">
        <v>2018</v>
      </c>
      <c r="G137" s="3">
        <f t="shared" si="17"/>
        <v>5906.4</v>
      </c>
      <c r="H137" s="3">
        <f>H171</f>
        <v>421.4</v>
      </c>
      <c r="I137" s="3">
        <f>SUM(I140+I145+I155+I180+I160+I163+I167+I158+I171+I179+I183+I190+I188+I193)+I186</f>
        <v>5485</v>
      </c>
    </row>
    <row r="138" spans="1:9" ht="12" customHeight="1" x14ac:dyDescent="0.25">
      <c r="A138" s="63"/>
      <c r="B138" s="64"/>
      <c r="C138" s="64"/>
      <c r="D138" s="64"/>
      <c r="E138" s="65"/>
      <c r="F138" s="30">
        <v>2019</v>
      </c>
      <c r="G138" s="3">
        <f t="shared" si="17"/>
        <v>2337.8000000000002</v>
      </c>
      <c r="H138" s="3"/>
      <c r="I138" s="3">
        <f>SUM(I141+I146+I156+I164+I168+I184+I191+I194)</f>
        <v>2337.8000000000002</v>
      </c>
    </row>
    <row r="139" spans="1:9" ht="12" customHeight="1" x14ac:dyDescent="0.25">
      <c r="A139" s="66"/>
      <c r="B139" s="67"/>
      <c r="C139" s="67"/>
      <c r="D139" s="67"/>
      <c r="E139" s="68"/>
      <c r="F139" s="31">
        <v>2020</v>
      </c>
      <c r="G139" s="4">
        <f t="shared" si="17"/>
        <v>3037.8</v>
      </c>
      <c r="H139" s="4"/>
      <c r="I139" s="4">
        <f>SUM(I142+I147+I157+I165+I169+I185+I192+I195)</f>
        <v>3037.8</v>
      </c>
    </row>
    <row r="140" spans="1:9" ht="12" customHeight="1" x14ac:dyDescent="0.25">
      <c r="A140" s="82" t="s">
        <v>94</v>
      </c>
      <c r="B140" s="83" t="s">
        <v>51</v>
      </c>
      <c r="C140" s="83" t="s">
        <v>14</v>
      </c>
      <c r="D140" s="84">
        <v>2018</v>
      </c>
      <c r="E140" s="84">
        <v>2020</v>
      </c>
      <c r="F140" s="21">
        <v>2018</v>
      </c>
      <c r="G140" s="5">
        <f t="shared" si="17"/>
        <v>1327.5</v>
      </c>
      <c r="H140" s="5"/>
      <c r="I140" s="5">
        <v>1327.5</v>
      </c>
    </row>
    <row r="141" spans="1:9" ht="12" customHeight="1" x14ac:dyDescent="0.25">
      <c r="A141" s="82"/>
      <c r="B141" s="83"/>
      <c r="C141" s="83"/>
      <c r="D141" s="84"/>
      <c r="E141" s="84"/>
      <c r="F141" s="8">
        <v>2019</v>
      </c>
      <c r="G141" s="9">
        <f t="shared" si="17"/>
        <v>1327.5</v>
      </c>
      <c r="H141" s="9"/>
      <c r="I141" s="9">
        <v>1327.5</v>
      </c>
    </row>
    <row r="142" spans="1:9" ht="33" customHeight="1" x14ac:dyDescent="0.25">
      <c r="A142" s="82"/>
      <c r="B142" s="83"/>
      <c r="C142" s="83"/>
      <c r="D142" s="84"/>
      <c r="E142" s="84"/>
      <c r="F142" s="8">
        <v>2020</v>
      </c>
      <c r="G142" s="6">
        <f t="shared" si="17"/>
        <v>1327.5</v>
      </c>
      <c r="H142" s="9"/>
      <c r="I142" s="9">
        <v>1327.5</v>
      </c>
    </row>
    <row r="143" spans="1:9" ht="35.25" customHeight="1" x14ac:dyDescent="0.25">
      <c r="A143" s="36" t="s">
        <v>95</v>
      </c>
      <c r="B143" s="37" t="s">
        <v>52</v>
      </c>
      <c r="C143" s="37" t="s">
        <v>14</v>
      </c>
      <c r="D143" s="38">
        <v>2017</v>
      </c>
      <c r="E143" s="38">
        <v>2017</v>
      </c>
      <c r="F143" s="38">
        <v>2017</v>
      </c>
      <c r="G143" s="11">
        <f t="shared" si="17"/>
        <v>80</v>
      </c>
      <c r="H143" s="11"/>
      <c r="I143" s="11">
        <v>80</v>
      </c>
    </row>
    <row r="144" spans="1:9" ht="12" customHeight="1" x14ac:dyDescent="0.25">
      <c r="A144" s="82" t="s">
        <v>96</v>
      </c>
      <c r="B144" s="83" t="s">
        <v>53</v>
      </c>
      <c r="C144" s="83" t="s">
        <v>14</v>
      </c>
      <c r="D144" s="84">
        <v>2017</v>
      </c>
      <c r="E144" s="84">
        <v>2020</v>
      </c>
      <c r="F144" s="21">
        <v>2017</v>
      </c>
      <c r="G144" s="5">
        <f t="shared" si="17"/>
        <v>12.2</v>
      </c>
      <c r="H144" s="5"/>
      <c r="I144" s="5">
        <v>12.2</v>
      </c>
    </row>
    <row r="145" spans="1:9" ht="12" customHeight="1" x14ac:dyDescent="0.25">
      <c r="A145" s="82"/>
      <c r="B145" s="83"/>
      <c r="C145" s="83"/>
      <c r="D145" s="84"/>
      <c r="E145" s="84"/>
      <c r="F145" s="8">
        <v>2018</v>
      </c>
      <c r="G145" s="9">
        <f t="shared" si="17"/>
        <v>18.700000000000003</v>
      </c>
      <c r="H145" s="9"/>
      <c r="I145" s="9">
        <f>10.3+8.4</f>
        <v>18.700000000000003</v>
      </c>
    </row>
    <row r="146" spans="1:9" ht="12" customHeight="1" x14ac:dyDescent="0.25">
      <c r="A146" s="82"/>
      <c r="B146" s="83"/>
      <c r="C146" s="83"/>
      <c r="D146" s="84"/>
      <c r="E146" s="84"/>
      <c r="F146" s="8">
        <v>2019</v>
      </c>
      <c r="G146" s="9">
        <f t="shared" si="17"/>
        <v>10.3</v>
      </c>
      <c r="H146" s="9"/>
      <c r="I146" s="9">
        <v>10.3</v>
      </c>
    </row>
    <row r="147" spans="1:9" ht="12" customHeight="1" x14ac:dyDescent="0.25">
      <c r="A147" s="82"/>
      <c r="B147" s="83"/>
      <c r="C147" s="83"/>
      <c r="D147" s="84"/>
      <c r="E147" s="84"/>
      <c r="F147" s="10">
        <v>2020</v>
      </c>
      <c r="G147" s="6">
        <f t="shared" si="17"/>
        <v>10.3</v>
      </c>
      <c r="H147" s="6"/>
      <c r="I147" s="6">
        <v>10.3</v>
      </c>
    </row>
    <row r="148" spans="1:9" ht="35.25" customHeight="1" x14ac:dyDescent="0.25">
      <c r="A148" s="36" t="s">
        <v>97</v>
      </c>
      <c r="B148" s="37" t="s">
        <v>54</v>
      </c>
      <c r="C148" s="37" t="s">
        <v>14</v>
      </c>
      <c r="D148" s="38">
        <v>2017</v>
      </c>
      <c r="E148" s="38">
        <v>2017</v>
      </c>
      <c r="F148" s="38">
        <v>2017</v>
      </c>
      <c r="G148" s="11">
        <f t="shared" si="17"/>
        <v>50</v>
      </c>
      <c r="H148" s="11"/>
      <c r="I148" s="11">
        <v>50</v>
      </c>
    </row>
    <row r="149" spans="1:9" ht="36" customHeight="1" x14ac:dyDescent="0.25">
      <c r="A149" s="36" t="s">
        <v>98</v>
      </c>
      <c r="B149" s="37" t="s">
        <v>55</v>
      </c>
      <c r="C149" s="37" t="s">
        <v>14</v>
      </c>
      <c r="D149" s="38">
        <v>2017</v>
      </c>
      <c r="E149" s="38">
        <v>2017</v>
      </c>
      <c r="F149" s="38">
        <v>2017</v>
      </c>
      <c r="G149" s="11">
        <f t="shared" si="17"/>
        <v>30</v>
      </c>
      <c r="H149" s="11"/>
      <c r="I149" s="11">
        <v>30</v>
      </c>
    </row>
    <row r="150" spans="1:9" ht="45.75" customHeight="1" x14ac:dyDescent="0.25">
      <c r="A150" s="36" t="s">
        <v>99</v>
      </c>
      <c r="B150" s="37" t="s">
        <v>56</v>
      </c>
      <c r="C150" s="37" t="s">
        <v>14</v>
      </c>
      <c r="D150" s="38">
        <v>2017</v>
      </c>
      <c r="E150" s="38">
        <v>2017</v>
      </c>
      <c r="F150" s="38">
        <v>2017</v>
      </c>
      <c r="G150" s="11">
        <f t="shared" si="17"/>
        <v>50</v>
      </c>
      <c r="H150" s="11"/>
      <c r="I150" s="11">
        <v>50</v>
      </c>
    </row>
    <row r="151" spans="1:9" ht="34.5" customHeight="1" x14ac:dyDescent="0.25">
      <c r="A151" s="36" t="s">
        <v>100</v>
      </c>
      <c r="B151" s="37" t="s">
        <v>57</v>
      </c>
      <c r="C151" s="37" t="s">
        <v>14</v>
      </c>
      <c r="D151" s="38">
        <v>2017</v>
      </c>
      <c r="E151" s="38">
        <v>2017</v>
      </c>
      <c r="F151" s="38">
        <v>2017</v>
      </c>
      <c r="G151" s="11">
        <f t="shared" si="17"/>
        <v>50</v>
      </c>
      <c r="H151" s="11"/>
      <c r="I151" s="11">
        <v>50</v>
      </c>
    </row>
    <row r="152" spans="1:9" ht="34.5" customHeight="1" x14ac:dyDescent="0.25">
      <c r="A152" s="36" t="s">
        <v>148</v>
      </c>
      <c r="B152" s="37" t="s">
        <v>58</v>
      </c>
      <c r="C152" s="37" t="s">
        <v>14</v>
      </c>
      <c r="D152" s="38">
        <v>2017</v>
      </c>
      <c r="E152" s="38">
        <v>2017</v>
      </c>
      <c r="F152" s="38">
        <v>2017</v>
      </c>
      <c r="G152" s="11">
        <f t="shared" si="17"/>
        <v>50</v>
      </c>
      <c r="H152" s="11"/>
      <c r="I152" s="11">
        <v>50</v>
      </c>
    </row>
    <row r="153" spans="1:9" ht="33.75" customHeight="1" x14ac:dyDescent="0.25">
      <c r="A153" s="36" t="s">
        <v>184</v>
      </c>
      <c r="B153" s="37" t="s">
        <v>59</v>
      </c>
      <c r="C153" s="37" t="s">
        <v>14</v>
      </c>
      <c r="D153" s="38">
        <v>2017</v>
      </c>
      <c r="E153" s="38">
        <v>2017</v>
      </c>
      <c r="F153" s="38">
        <v>2017</v>
      </c>
      <c r="G153" s="11">
        <f t="shared" si="17"/>
        <v>50</v>
      </c>
      <c r="H153" s="11"/>
      <c r="I153" s="11">
        <v>50</v>
      </c>
    </row>
    <row r="154" spans="1:9" ht="12" customHeight="1" x14ac:dyDescent="0.25">
      <c r="A154" s="82" t="s">
        <v>185</v>
      </c>
      <c r="B154" s="83" t="s">
        <v>60</v>
      </c>
      <c r="C154" s="83" t="s">
        <v>14</v>
      </c>
      <c r="D154" s="84">
        <v>2017</v>
      </c>
      <c r="E154" s="84">
        <v>2020</v>
      </c>
      <c r="F154" s="32">
        <v>2017</v>
      </c>
      <c r="G154" s="5">
        <f t="shared" si="17"/>
        <v>50</v>
      </c>
      <c r="H154" s="5"/>
      <c r="I154" s="5">
        <v>50</v>
      </c>
    </row>
    <row r="155" spans="1:9" ht="12" customHeight="1" x14ac:dyDescent="0.25">
      <c r="A155" s="82"/>
      <c r="B155" s="83"/>
      <c r="C155" s="83"/>
      <c r="D155" s="84"/>
      <c r="E155" s="84"/>
      <c r="F155" s="33">
        <v>2018</v>
      </c>
      <c r="G155" s="9">
        <v>400</v>
      </c>
      <c r="H155" s="9"/>
      <c r="I155" s="9">
        <v>400</v>
      </c>
    </row>
    <row r="156" spans="1:9" ht="12" customHeight="1" x14ac:dyDescent="0.25">
      <c r="A156" s="82"/>
      <c r="B156" s="83"/>
      <c r="C156" s="83"/>
      <c r="D156" s="84"/>
      <c r="E156" s="84"/>
      <c r="F156" s="33">
        <v>2019</v>
      </c>
      <c r="G156" s="9">
        <f t="shared" si="17"/>
        <v>150</v>
      </c>
      <c r="H156" s="9"/>
      <c r="I156" s="9">
        <v>150</v>
      </c>
    </row>
    <row r="157" spans="1:9" ht="12" customHeight="1" x14ac:dyDescent="0.25">
      <c r="A157" s="82"/>
      <c r="B157" s="83"/>
      <c r="C157" s="83"/>
      <c r="D157" s="84"/>
      <c r="E157" s="84"/>
      <c r="F157" s="34">
        <v>2020</v>
      </c>
      <c r="G157" s="6">
        <f t="shared" si="17"/>
        <v>150</v>
      </c>
      <c r="H157" s="6"/>
      <c r="I157" s="6">
        <v>150</v>
      </c>
    </row>
    <row r="158" spans="1:9" ht="35.25" customHeight="1" x14ac:dyDescent="0.25">
      <c r="A158" s="55" t="s">
        <v>186</v>
      </c>
      <c r="B158" s="37" t="s">
        <v>63</v>
      </c>
      <c r="C158" s="37" t="s">
        <v>14</v>
      </c>
      <c r="D158" s="38">
        <v>2018</v>
      </c>
      <c r="E158" s="38">
        <v>2018</v>
      </c>
      <c r="F158" s="38">
        <v>2018</v>
      </c>
      <c r="G158" s="11">
        <f>SUM(H158:I158)</f>
        <v>300</v>
      </c>
      <c r="H158" s="11"/>
      <c r="I158" s="11">
        <v>300</v>
      </c>
    </row>
    <row r="159" spans="1:9" ht="58.5" customHeight="1" x14ac:dyDescent="0.25">
      <c r="A159" s="36" t="s">
        <v>187</v>
      </c>
      <c r="B159" s="37" t="s">
        <v>101</v>
      </c>
      <c r="C159" s="37" t="s">
        <v>14</v>
      </c>
      <c r="D159" s="38">
        <v>2017</v>
      </c>
      <c r="E159" s="38">
        <v>2017</v>
      </c>
      <c r="F159" s="38">
        <v>2017</v>
      </c>
      <c r="G159" s="11">
        <f t="shared" si="17"/>
        <v>100</v>
      </c>
      <c r="H159" s="11"/>
      <c r="I159" s="11">
        <v>100</v>
      </c>
    </row>
    <row r="160" spans="1:9" ht="12" customHeight="1" x14ac:dyDescent="0.25">
      <c r="A160" s="82" t="s">
        <v>188</v>
      </c>
      <c r="B160" s="83" t="s">
        <v>128</v>
      </c>
      <c r="C160" s="83" t="s">
        <v>14</v>
      </c>
      <c r="D160" s="84">
        <v>2018</v>
      </c>
      <c r="E160" s="84">
        <v>2018</v>
      </c>
      <c r="F160" s="32">
        <v>2018</v>
      </c>
      <c r="G160" s="5">
        <f>SUM(H160:I160)</f>
        <v>1000</v>
      </c>
      <c r="H160" s="5"/>
      <c r="I160" s="5">
        <v>1000</v>
      </c>
    </row>
    <row r="161" spans="1:10" ht="12" customHeight="1" x14ac:dyDescent="0.25">
      <c r="A161" s="82"/>
      <c r="B161" s="83"/>
      <c r="C161" s="83"/>
      <c r="D161" s="84"/>
      <c r="E161" s="84"/>
      <c r="F161" s="33"/>
      <c r="G161" s="9"/>
      <c r="H161" s="9"/>
      <c r="I161" s="9"/>
    </row>
    <row r="162" spans="1:10" ht="12" customHeight="1" x14ac:dyDescent="0.25">
      <c r="A162" s="82"/>
      <c r="B162" s="83"/>
      <c r="C162" s="83"/>
      <c r="D162" s="84"/>
      <c r="E162" s="84"/>
      <c r="F162" s="34"/>
      <c r="G162" s="6"/>
      <c r="H162" s="6"/>
      <c r="I162" s="6"/>
    </row>
    <row r="163" spans="1:10" ht="12" customHeight="1" x14ac:dyDescent="0.25">
      <c r="A163" s="82" t="s">
        <v>189</v>
      </c>
      <c r="B163" s="83" t="s">
        <v>61</v>
      </c>
      <c r="C163" s="83" t="s">
        <v>14</v>
      </c>
      <c r="D163" s="84">
        <v>2018</v>
      </c>
      <c r="E163" s="84">
        <v>2020</v>
      </c>
      <c r="F163" s="32">
        <v>2018</v>
      </c>
      <c r="G163" s="5">
        <f>I163</f>
        <v>200</v>
      </c>
      <c r="H163" s="5"/>
      <c r="I163" s="5">
        <v>200</v>
      </c>
    </row>
    <row r="164" spans="1:10" ht="12" customHeight="1" x14ac:dyDescent="0.25">
      <c r="A164" s="82"/>
      <c r="B164" s="83"/>
      <c r="C164" s="83"/>
      <c r="D164" s="84"/>
      <c r="E164" s="84"/>
      <c r="F164" s="33">
        <v>2019</v>
      </c>
      <c r="G164" s="9">
        <f t="shared" ref="G164:G165" si="18">SUM(H164:I164)</f>
        <v>250</v>
      </c>
      <c r="H164" s="9"/>
      <c r="I164" s="9">
        <v>250</v>
      </c>
    </row>
    <row r="165" spans="1:10" ht="12" customHeight="1" x14ac:dyDescent="0.25">
      <c r="A165" s="82"/>
      <c r="B165" s="83"/>
      <c r="C165" s="83"/>
      <c r="D165" s="84"/>
      <c r="E165" s="84"/>
      <c r="F165" s="34">
        <v>2020</v>
      </c>
      <c r="G165" s="6">
        <f t="shared" si="18"/>
        <v>650</v>
      </c>
      <c r="H165" s="6"/>
      <c r="I165" s="6">
        <v>650</v>
      </c>
    </row>
    <row r="166" spans="1:10" ht="12" customHeight="1" x14ac:dyDescent="0.25">
      <c r="A166" s="82" t="s">
        <v>190</v>
      </c>
      <c r="B166" s="83" t="s">
        <v>62</v>
      </c>
      <c r="C166" s="83" t="s">
        <v>14</v>
      </c>
      <c r="D166" s="84">
        <v>2017</v>
      </c>
      <c r="E166" s="84">
        <v>2020</v>
      </c>
      <c r="F166" s="32">
        <v>2017</v>
      </c>
      <c r="G166" s="5">
        <f t="shared" ref="G166:G169" si="19">SUM(H166:I166)</f>
        <v>992.7</v>
      </c>
      <c r="H166" s="5"/>
      <c r="I166" s="5">
        <v>992.7</v>
      </c>
    </row>
    <row r="167" spans="1:10" ht="12" customHeight="1" x14ac:dyDescent="0.25">
      <c r="A167" s="82"/>
      <c r="B167" s="83"/>
      <c r="C167" s="83"/>
      <c r="D167" s="84"/>
      <c r="E167" s="84"/>
      <c r="F167" s="33">
        <v>2018</v>
      </c>
      <c r="G167" s="9">
        <f t="shared" si="19"/>
        <v>400</v>
      </c>
      <c r="H167" s="9"/>
      <c r="I167" s="9">
        <v>400</v>
      </c>
    </row>
    <row r="168" spans="1:10" ht="12" customHeight="1" x14ac:dyDescent="0.25">
      <c r="A168" s="82"/>
      <c r="B168" s="83"/>
      <c r="C168" s="83"/>
      <c r="D168" s="84"/>
      <c r="E168" s="84"/>
      <c r="F168" s="33">
        <v>2019</v>
      </c>
      <c r="G168" s="9">
        <f t="shared" si="19"/>
        <v>450</v>
      </c>
      <c r="H168" s="9"/>
      <c r="I168" s="9">
        <v>450</v>
      </c>
    </row>
    <row r="169" spans="1:10" ht="12" customHeight="1" x14ac:dyDescent="0.25">
      <c r="A169" s="82"/>
      <c r="B169" s="83"/>
      <c r="C169" s="83"/>
      <c r="D169" s="84"/>
      <c r="E169" s="84"/>
      <c r="F169" s="34">
        <v>2020</v>
      </c>
      <c r="G169" s="6">
        <f t="shared" si="19"/>
        <v>650</v>
      </c>
      <c r="H169" s="6"/>
      <c r="I169" s="6">
        <v>650</v>
      </c>
    </row>
    <row r="170" spans="1:10" x14ac:dyDescent="0.25">
      <c r="A170" s="82" t="s">
        <v>191</v>
      </c>
      <c r="B170" s="85" t="s">
        <v>23</v>
      </c>
      <c r="C170" s="83"/>
      <c r="D170" s="84">
        <v>2017</v>
      </c>
      <c r="E170" s="84">
        <v>2018</v>
      </c>
      <c r="F170" s="32">
        <v>2017</v>
      </c>
      <c r="G170" s="5">
        <f>SUM(H170:I170)</f>
        <v>460</v>
      </c>
      <c r="H170" s="5">
        <v>280</v>
      </c>
      <c r="I170" s="5">
        <v>180</v>
      </c>
    </row>
    <row r="171" spans="1:10" ht="66.75" customHeight="1" x14ac:dyDescent="0.25">
      <c r="A171" s="82"/>
      <c r="B171" s="85"/>
      <c r="C171" s="83"/>
      <c r="D171" s="84"/>
      <c r="E171" s="84"/>
      <c r="F171" s="34">
        <v>2018</v>
      </c>
      <c r="G171" s="6">
        <f>SUM(H171:I171)</f>
        <v>902.9</v>
      </c>
      <c r="H171" s="6">
        <f>H175+H176+H177</f>
        <v>421.4</v>
      </c>
      <c r="I171" s="6">
        <f>I175+I176+I177</f>
        <v>481.5</v>
      </c>
      <c r="J171" s="1" t="s">
        <v>138</v>
      </c>
    </row>
    <row r="172" spans="1:10" ht="36" customHeight="1" x14ac:dyDescent="0.25">
      <c r="A172" s="55" t="s">
        <v>207</v>
      </c>
      <c r="B172" s="50" t="s">
        <v>106</v>
      </c>
      <c r="C172" s="37" t="s">
        <v>14</v>
      </c>
      <c r="D172" s="38">
        <v>2017</v>
      </c>
      <c r="E172" s="38">
        <v>2017</v>
      </c>
      <c r="F172" s="38">
        <v>2017</v>
      </c>
      <c r="G172" s="11">
        <f t="shared" ref="G172:G173" si="20">SUM(H172:I172)</f>
        <v>110</v>
      </c>
      <c r="H172" s="11">
        <v>50</v>
      </c>
      <c r="I172" s="11">
        <v>60</v>
      </c>
    </row>
    <row r="173" spans="1:10" ht="34.5" customHeight="1" x14ac:dyDescent="0.25">
      <c r="A173" s="55" t="s">
        <v>208</v>
      </c>
      <c r="B173" s="50" t="s">
        <v>64</v>
      </c>
      <c r="C173" s="37" t="s">
        <v>14</v>
      </c>
      <c r="D173" s="38">
        <v>2017</v>
      </c>
      <c r="E173" s="38">
        <v>2017</v>
      </c>
      <c r="F173" s="38">
        <v>2017</v>
      </c>
      <c r="G173" s="11">
        <f t="shared" si="20"/>
        <v>200</v>
      </c>
      <c r="H173" s="11">
        <v>130</v>
      </c>
      <c r="I173" s="11">
        <v>70</v>
      </c>
    </row>
    <row r="174" spans="1:10" ht="17.25" customHeight="1" x14ac:dyDescent="0.25">
      <c r="A174" s="82" t="s">
        <v>209</v>
      </c>
      <c r="B174" s="83" t="s">
        <v>65</v>
      </c>
      <c r="C174" s="83" t="s">
        <v>14</v>
      </c>
      <c r="D174" s="84">
        <v>2017</v>
      </c>
      <c r="E174" s="84">
        <v>2018</v>
      </c>
      <c r="F174" s="32">
        <v>2017</v>
      </c>
      <c r="G174" s="5">
        <f>SUM(H174:I174)</f>
        <v>150</v>
      </c>
      <c r="H174" s="5">
        <v>100</v>
      </c>
      <c r="I174" s="5">
        <v>50</v>
      </c>
    </row>
    <row r="175" spans="1:10" ht="18" customHeight="1" x14ac:dyDescent="0.25">
      <c r="A175" s="82"/>
      <c r="B175" s="83"/>
      <c r="C175" s="83"/>
      <c r="D175" s="84"/>
      <c r="E175" s="75"/>
      <c r="F175" s="34">
        <v>2018</v>
      </c>
      <c r="G175" s="6">
        <f>SUM(H175:I175)</f>
        <v>300</v>
      </c>
      <c r="H175" s="6">
        <v>200</v>
      </c>
      <c r="I175" s="6">
        <v>100</v>
      </c>
    </row>
    <row r="176" spans="1:10" ht="35.25" customHeight="1" x14ac:dyDescent="0.25">
      <c r="A176" s="55" t="s">
        <v>210</v>
      </c>
      <c r="B176" s="50" t="s">
        <v>66</v>
      </c>
      <c r="C176" s="37" t="s">
        <v>14</v>
      </c>
      <c r="D176" s="38">
        <v>2018</v>
      </c>
      <c r="E176" s="38">
        <v>2018</v>
      </c>
      <c r="F176" s="38">
        <v>2018</v>
      </c>
      <c r="G176" s="11">
        <f t="shared" ref="G176:G192" si="21">SUM(H176:I176)</f>
        <v>460</v>
      </c>
      <c r="H176" s="11">
        <v>100</v>
      </c>
      <c r="I176" s="11">
        <v>360</v>
      </c>
    </row>
    <row r="177" spans="1:9" ht="34.5" customHeight="1" x14ac:dyDescent="0.25">
      <c r="A177" s="55" t="s">
        <v>211</v>
      </c>
      <c r="B177" s="50" t="s">
        <v>67</v>
      </c>
      <c r="C177" s="37" t="s">
        <v>14</v>
      </c>
      <c r="D177" s="38">
        <v>2018</v>
      </c>
      <c r="E177" s="38">
        <v>2018</v>
      </c>
      <c r="F177" s="38">
        <v>2018</v>
      </c>
      <c r="G177" s="11">
        <f t="shared" si="21"/>
        <v>142.9</v>
      </c>
      <c r="H177" s="11">
        <v>121.4</v>
      </c>
      <c r="I177" s="11">
        <v>21.5</v>
      </c>
    </row>
    <row r="178" spans="1:9" ht="12.75" customHeight="1" x14ac:dyDescent="0.25">
      <c r="A178" s="82" t="s">
        <v>192</v>
      </c>
      <c r="B178" s="83" t="s">
        <v>147</v>
      </c>
      <c r="C178" s="83" t="s">
        <v>14</v>
      </c>
      <c r="D178" s="84">
        <v>2017</v>
      </c>
      <c r="E178" s="84">
        <v>2017</v>
      </c>
      <c r="F178" s="32">
        <v>2017</v>
      </c>
      <c r="G178" s="5">
        <f t="shared" si="21"/>
        <v>7.3</v>
      </c>
      <c r="H178" s="5"/>
      <c r="I178" s="5">
        <v>7.3</v>
      </c>
    </row>
    <row r="179" spans="1:9" ht="22.5" customHeight="1" x14ac:dyDescent="0.25">
      <c r="A179" s="82"/>
      <c r="B179" s="83"/>
      <c r="C179" s="83"/>
      <c r="D179" s="84">
        <v>2018</v>
      </c>
      <c r="E179" s="75">
        <v>2018</v>
      </c>
      <c r="F179" s="34">
        <v>2018</v>
      </c>
      <c r="G179" s="6">
        <v>7.3</v>
      </c>
      <c r="H179" s="6"/>
      <c r="I179" s="6">
        <v>7.3</v>
      </c>
    </row>
    <row r="180" spans="1:9" ht="35.25" customHeight="1" x14ac:dyDescent="0.25">
      <c r="A180" s="55" t="s">
        <v>193</v>
      </c>
      <c r="B180" s="37" t="s">
        <v>140</v>
      </c>
      <c r="C180" s="37" t="s">
        <v>14</v>
      </c>
      <c r="D180" s="38">
        <v>2018</v>
      </c>
      <c r="E180" s="38">
        <v>2018</v>
      </c>
      <c r="F180" s="34">
        <v>2018</v>
      </c>
      <c r="G180" s="6">
        <v>50</v>
      </c>
      <c r="H180" s="6"/>
      <c r="I180" s="6">
        <v>50</v>
      </c>
    </row>
    <row r="181" spans="1:9" ht="36" customHeight="1" x14ac:dyDescent="0.25">
      <c r="A181" s="36" t="s">
        <v>194</v>
      </c>
      <c r="B181" s="37" t="s">
        <v>68</v>
      </c>
      <c r="C181" s="37" t="s">
        <v>14</v>
      </c>
      <c r="D181" s="38">
        <v>2017</v>
      </c>
      <c r="E181" s="38">
        <v>2017</v>
      </c>
      <c r="F181" s="38">
        <v>2017</v>
      </c>
      <c r="G181" s="11">
        <f t="shared" si="21"/>
        <v>495</v>
      </c>
      <c r="H181" s="11"/>
      <c r="I181" s="11">
        <v>495</v>
      </c>
    </row>
    <row r="182" spans="1:9" ht="12" customHeight="1" x14ac:dyDescent="0.25">
      <c r="A182" s="82" t="s">
        <v>195</v>
      </c>
      <c r="B182" s="83" t="s">
        <v>69</v>
      </c>
      <c r="C182" s="83" t="s">
        <v>14</v>
      </c>
      <c r="D182" s="84">
        <v>2017</v>
      </c>
      <c r="E182" s="77">
        <v>2020</v>
      </c>
      <c r="F182" s="33">
        <v>2017</v>
      </c>
      <c r="G182" s="9">
        <f t="shared" si="21"/>
        <v>205</v>
      </c>
      <c r="H182" s="9"/>
      <c r="I182" s="9">
        <v>205</v>
      </c>
    </row>
    <row r="183" spans="1:9" ht="12" customHeight="1" x14ac:dyDescent="0.25">
      <c r="A183" s="82"/>
      <c r="B183" s="83"/>
      <c r="C183" s="83"/>
      <c r="D183" s="84"/>
      <c r="E183" s="84"/>
      <c r="F183" s="33">
        <v>2018</v>
      </c>
      <c r="G183" s="9">
        <f t="shared" si="21"/>
        <v>450</v>
      </c>
      <c r="H183" s="9"/>
      <c r="I183" s="9">
        <v>450</v>
      </c>
    </row>
    <row r="184" spans="1:9" ht="12" customHeight="1" x14ac:dyDescent="0.25">
      <c r="A184" s="82"/>
      <c r="B184" s="83"/>
      <c r="C184" s="83"/>
      <c r="D184" s="84"/>
      <c r="E184" s="84"/>
      <c r="F184" s="33">
        <v>2019</v>
      </c>
      <c r="G184" s="9">
        <f t="shared" si="21"/>
        <v>20</v>
      </c>
      <c r="H184" s="9"/>
      <c r="I184" s="9">
        <v>20</v>
      </c>
    </row>
    <row r="185" spans="1:9" ht="12" customHeight="1" x14ac:dyDescent="0.25">
      <c r="A185" s="82"/>
      <c r="B185" s="83"/>
      <c r="C185" s="83"/>
      <c r="D185" s="84"/>
      <c r="E185" s="84"/>
      <c r="F185" s="34">
        <v>2020</v>
      </c>
      <c r="G185" s="6">
        <f t="shared" si="21"/>
        <v>100</v>
      </c>
      <c r="H185" s="6"/>
      <c r="I185" s="6">
        <v>100</v>
      </c>
    </row>
    <row r="186" spans="1:9" ht="12" customHeight="1" x14ac:dyDescent="0.25">
      <c r="A186" s="82" t="s">
        <v>196</v>
      </c>
      <c r="B186" s="83" t="s">
        <v>206</v>
      </c>
      <c r="C186" s="83" t="s">
        <v>14</v>
      </c>
      <c r="D186" s="84">
        <v>2018</v>
      </c>
      <c r="E186" s="77">
        <v>2018</v>
      </c>
      <c r="F186" s="57">
        <v>2018</v>
      </c>
      <c r="G186" s="9">
        <f t="shared" si="21"/>
        <v>21.4</v>
      </c>
      <c r="H186" s="9"/>
      <c r="I186" s="9">
        <v>21.4</v>
      </c>
    </row>
    <row r="187" spans="1:9" ht="12" customHeight="1" x14ac:dyDescent="0.25">
      <c r="A187" s="82"/>
      <c r="B187" s="83"/>
      <c r="C187" s="83"/>
      <c r="D187" s="84"/>
      <c r="E187" s="84"/>
      <c r="F187" s="56"/>
      <c r="G187" s="6"/>
      <c r="H187" s="6"/>
      <c r="I187" s="6"/>
    </row>
    <row r="188" spans="1:9" ht="35.25" customHeight="1" x14ac:dyDescent="0.25">
      <c r="A188" s="55" t="s">
        <v>197</v>
      </c>
      <c r="B188" s="37" t="s">
        <v>139</v>
      </c>
      <c r="C188" s="37" t="s">
        <v>14</v>
      </c>
      <c r="D188" s="38">
        <v>2018</v>
      </c>
      <c r="E188" s="38">
        <v>2018</v>
      </c>
      <c r="F188" s="33">
        <v>2018</v>
      </c>
      <c r="G188" s="9">
        <f>SUM(H188:I188)</f>
        <v>300</v>
      </c>
      <c r="H188" s="9"/>
      <c r="I188" s="9">
        <v>300</v>
      </c>
    </row>
    <row r="189" spans="1:9" ht="12" customHeight="1" x14ac:dyDescent="0.25">
      <c r="A189" s="82" t="s">
        <v>198</v>
      </c>
      <c r="B189" s="83" t="s">
        <v>70</v>
      </c>
      <c r="C189" s="83" t="s">
        <v>14</v>
      </c>
      <c r="D189" s="84">
        <v>2017</v>
      </c>
      <c r="E189" s="84">
        <v>2020</v>
      </c>
      <c r="F189" s="32">
        <v>2017</v>
      </c>
      <c r="G189" s="5">
        <f t="shared" si="21"/>
        <v>100</v>
      </c>
      <c r="H189" s="5"/>
      <c r="I189" s="5">
        <v>100</v>
      </c>
    </row>
    <row r="190" spans="1:9" ht="12" customHeight="1" x14ac:dyDescent="0.25">
      <c r="A190" s="82"/>
      <c r="B190" s="83"/>
      <c r="C190" s="83"/>
      <c r="D190" s="84"/>
      <c r="E190" s="84"/>
      <c r="F190" s="33">
        <v>2018</v>
      </c>
      <c r="G190" s="9">
        <f t="shared" si="21"/>
        <v>100</v>
      </c>
      <c r="H190" s="9"/>
      <c r="I190" s="9">
        <v>100</v>
      </c>
    </row>
    <row r="191" spans="1:9" ht="12" customHeight="1" x14ac:dyDescent="0.25">
      <c r="A191" s="82"/>
      <c r="B191" s="83"/>
      <c r="C191" s="83"/>
      <c r="D191" s="84"/>
      <c r="E191" s="84"/>
      <c r="F191" s="33">
        <v>2019</v>
      </c>
      <c r="G191" s="9">
        <f t="shared" si="21"/>
        <v>80</v>
      </c>
      <c r="H191" s="9"/>
      <c r="I191" s="9">
        <v>80</v>
      </c>
    </row>
    <row r="192" spans="1:9" ht="12" customHeight="1" x14ac:dyDescent="0.25">
      <c r="A192" s="82"/>
      <c r="B192" s="83"/>
      <c r="C192" s="83"/>
      <c r="D192" s="84"/>
      <c r="E192" s="84"/>
      <c r="F192" s="34">
        <v>2020</v>
      </c>
      <c r="G192" s="6">
        <f t="shared" si="21"/>
        <v>100</v>
      </c>
      <c r="H192" s="6"/>
      <c r="I192" s="6">
        <v>100</v>
      </c>
    </row>
    <row r="193" spans="1:9" ht="12" customHeight="1" x14ac:dyDescent="0.25">
      <c r="A193" s="82" t="s">
        <v>205</v>
      </c>
      <c r="B193" s="83" t="s">
        <v>71</v>
      </c>
      <c r="C193" s="83" t="s">
        <v>14</v>
      </c>
      <c r="D193" s="84">
        <v>2018</v>
      </c>
      <c r="E193" s="84">
        <v>2020</v>
      </c>
      <c r="F193" s="32">
        <v>2018</v>
      </c>
      <c r="G193" s="5">
        <f>SUM(H193:I193)</f>
        <v>428.6</v>
      </c>
      <c r="H193" s="5"/>
      <c r="I193" s="5">
        <v>428.6</v>
      </c>
    </row>
    <row r="194" spans="1:9" ht="12" customHeight="1" x14ac:dyDescent="0.25">
      <c r="A194" s="82"/>
      <c r="B194" s="83"/>
      <c r="C194" s="83"/>
      <c r="D194" s="84"/>
      <c r="E194" s="84"/>
      <c r="F194" s="33">
        <v>2019</v>
      </c>
      <c r="G194" s="9">
        <f t="shared" ref="G194:G195" si="22">SUM(H194:I194)</f>
        <v>50</v>
      </c>
      <c r="H194" s="9"/>
      <c r="I194" s="9">
        <v>50</v>
      </c>
    </row>
    <row r="195" spans="1:9" ht="12" customHeight="1" x14ac:dyDescent="0.25">
      <c r="A195" s="82"/>
      <c r="B195" s="83"/>
      <c r="C195" s="83"/>
      <c r="D195" s="84"/>
      <c r="E195" s="84"/>
      <c r="F195" s="34">
        <v>2020</v>
      </c>
      <c r="G195" s="6">
        <f t="shared" si="22"/>
        <v>50</v>
      </c>
      <c r="H195" s="6"/>
      <c r="I195" s="6">
        <v>50</v>
      </c>
    </row>
    <row r="196" spans="1:9" ht="12" customHeight="1" x14ac:dyDescent="0.25">
      <c r="A196" s="69"/>
      <c r="B196" s="72" t="s">
        <v>72</v>
      </c>
      <c r="C196" s="72"/>
      <c r="D196" s="72"/>
      <c r="E196" s="72"/>
      <c r="F196" s="29">
        <v>2017</v>
      </c>
      <c r="G196" s="2">
        <f t="shared" ref="G196:G199" si="23">SUM(H196:I196)</f>
        <v>19834.3</v>
      </c>
      <c r="H196" s="2">
        <f>SUM(H18)</f>
        <v>530</v>
      </c>
      <c r="I196" s="2">
        <f>SUM(I18)</f>
        <v>19304.3</v>
      </c>
    </row>
    <row r="197" spans="1:9" ht="12" customHeight="1" x14ac:dyDescent="0.25">
      <c r="A197" s="70"/>
      <c r="B197" s="73"/>
      <c r="C197" s="73"/>
      <c r="D197" s="73"/>
      <c r="E197" s="73"/>
      <c r="F197" s="30">
        <v>2018</v>
      </c>
      <c r="G197" s="3">
        <f t="shared" si="23"/>
        <v>25831.7</v>
      </c>
      <c r="H197" s="3">
        <f>H171</f>
        <v>421.4</v>
      </c>
      <c r="I197" s="3">
        <f>SUM(I19)</f>
        <v>25410.3</v>
      </c>
    </row>
    <row r="198" spans="1:9" ht="12" customHeight="1" x14ac:dyDescent="0.25">
      <c r="A198" s="70"/>
      <c r="B198" s="73"/>
      <c r="C198" s="73"/>
      <c r="D198" s="73"/>
      <c r="E198" s="73"/>
      <c r="F198" s="30">
        <v>2019</v>
      </c>
      <c r="G198" s="3">
        <f t="shared" si="23"/>
        <v>17749.3</v>
      </c>
      <c r="H198" s="3"/>
      <c r="I198" s="3">
        <f>SUM(I20)</f>
        <v>17749.3</v>
      </c>
    </row>
    <row r="199" spans="1:9" ht="12" customHeight="1" x14ac:dyDescent="0.25">
      <c r="A199" s="70"/>
      <c r="B199" s="73"/>
      <c r="C199" s="73"/>
      <c r="D199" s="73"/>
      <c r="E199" s="73"/>
      <c r="F199" s="30">
        <v>2020</v>
      </c>
      <c r="G199" s="3">
        <f t="shared" si="23"/>
        <v>19670.5</v>
      </c>
      <c r="H199" s="3"/>
      <c r="I199" s="3">
        <f>SUM(I21)</f>
        <v>19670.5</v>
      </c>
    </row>
    <row r="200" spans="1:9" ht="12" customHeight="1" x14ac:dyDescent="0.25">
      <c r="A200" s="71"/>
      <c r="B200" s="74"/>
      <c r="C200" s="74"/>
      <c r="D200" s="74"/>
      <c r="E200" s="74"/>
      <c r="F200" s="31" t="s">
        <v>15</v>
      </c>
      <c r="G200" s="4">
        <f>SUM(H200:I200)</f>
        <v>83085.799999999988</v>
      </c>
      <c r="H200" s="4">
        <f>SUM(H196:H199)</f>
        <v>951.4</v>
      </c>
      <c r="I200" s="3">
        <f>SUM(I196:I199)</f>
        <v>82134.399999999994</v>
      </c>
    </row>
    <row r="201" spans="1:9" x14ac:dyDescent="0.25">
      <c r="A201" s="81" t="s">
        <v>73</v>
      </c>
      <c r="B201" s="81"/>
      <c r="C201" s="81"/>
      <c r="D201" s="81"/>
      <c r="E201" s="81"/>
      <c r="F201" s="81"/>
      <c r="G201" s="81"/>
      <c r="H201" s="81"/>
      <c r="I201" s="81"/>
    </row>
    <row r="202" spans="1:9" ht="12" customHeight="1" x14ac:dyDescent="0.25">
      <c r="A202" s="60" t="s">
        <v>113</v>
      </c>
      <c r="B202" s="61"/>
      <c r="C202" s="61"/>
      <c r="D202" s="61"/>
      <c r="E202" s="62"/>
      <c r="F202" s="29">
        <v>2018</v>
      </c>
      <c r="G202" s="18">
        <f t="shared" ref="G202:G207" si="24">SUM(H202:I202)</f>
        <v>1300</v>
      </c>
      <c r="H202" s="18"/>
      <c r="I202" s="18">
        <f>SUM(I205)</f>
        <v>1300</v>
      </c>
    </row>
    <row r="203" spans="1:9" ht="12" customHeight="1" x14ac:dyDescent="0.25">
      <c r="A203" s="63"/>
      <c r="B203" s="64"/>
      <c r="C203" s="64"/>
      <c r="D203" s="64"/>
      <c r="E203" s="65"/>
      <c r="F203" s="30">
        <v>2019</v>
      </c>
      <c r="G203" s="19">
        <f t="shared" si="24"/>
        <v>100</v>
      </c>
      <c r="H203" s="19"/>
      <c r="I203" s="19">
        <f>SUM(I206)</f>
        <v>100</v>
      </c>
    </row>
    <row r="204" spans="1:9" ht="12" customHeight="1" x14ac:dyDescent="0.25">
      <c r="A204" s="66"/>
      <c r="B204" s="67"/>
      <c r="C204" s="67"/>
      <c r="D204" s="67"/>
      <c r="E204" s="68"/>
      <c r="F204" s="30">
        <v>2020</v>
      </c>
      <c r="G204" s="20">
        <f t="shared" si="24"/>
        <v>300</v>
      </c>
      <c r="H204" s="20"/>
      <c r="I204" s="20">
        <f>SUM(I207)</f>
        <v>300</v>
      </c>
    </row>
    <row r="205" spans="1:9" ht="12" customHeight="1" x14ac:dyDescent="0.25">
      <c r="A205" s="60" t="s">
        <v>116</v>
      </c>
      <c r="B205" s="61"/>
      <c r="C205" s="61"/>
      <c r="D205" s="61"/>
      <c r="E205" s="62"/>
      <c r="F205" s="29">
        <v>2018</v>
      </c>
      <c r="G205" s="18">
        <f t="shared" si="24"/>
        <v>1300</v>
      </c>
      <c r="H205" s="18"/>
      <c r="I205" s="18">
        <f>I208+I209+I213+I214+I215</f>
        <v>1300</v>
      </c>
    </row>
    <row r="206" spans="1:9" ht="12" customHeight="1" x14ac:dyDescent="0.25">
      <c r="A206" s="63"/>
      <c r="B206" s="64"/>
      <c r="C206" s="64"/>
      <c r="D206" s="64"/>
      <c r="E206" s="65"/>
      <c r="F206" s="30">
        <v>2019</v>
      </c>
      <c r="G206" s="19">
        <f t="shared" si="24"/>
        <v>100</v>
      </c>
      <c r="H206" s="19"/>
      <c r="I206" s="19">
        <f>SUM(I210)</f>
        <v>100</v>
      </c>
    </row>
    <row r="207" spans="1:9" ht="12" customHeight="1" x14ac:dyDescent="0.25">
      <c r="A207" s="66"/>
      <c r="B207" s="67"/>
      <c r="C207" s="67"/>
      <c r="D207" s="67"/>
      <c r="E207" s="68"/>
      <c r="F207" s="30">
        <v>2020</v>
      </c>
      <c r="G207" s="20">
        <f t="shared" si="24"/>
        <v>300</v>
      </c>
      <c r="H207" s="19"/>
      <c r="I207" s="19">
        <f>SUM(I211+I212)</f>
        <v>300</v>
      </c>
    </row>
    <row r="208" spans="1:9" ht="34.5" customHeight="1" x14ac:dyDescent="0.25">
      <c r="A208" s="51" t="s">
        <v>108</v>
      </c>
      <c r="B208" s="22" t="s">
        <v>120</v>
      </c>
      <c r="C208" s="52" t="s">
        <v>14</v>
      </c>
      <c r="D208" s="54">
        <v>2018</v>
      </c>
      <c r="E208" s="54">
        <v>2018</v>
      </c>
      <c r="F208" s="54">
        <v>2018</v>
      </c>
      <c r="G208" s="23">
        <f>I208</f>
        <v>900</v>
      </c>
      <c r="H208" s="24"/>
      <c r="I208" s="24">
        <v>900</v>
      </c>
    </row>
    <row r="209" spans="1:11" ht="35.25" customHeight="1" x14ac:dyDescent="0.25">
      <c r="A209" s="51" t="s">
        <v>109</v>
      </c>
      <c r="B209" s="22" t="s">
        <v>124</v>
      </c>
      <c r="C209" s="52" t="s">
        <v>14</v>
      </c>
      <c r="D209" s="54">
        <v>2018</v>
      </c>
      <c r="E209" s="54">
        <v>2018</v>
      </c>
      <c r="F209" s="54">
        <v>2018</v>
      </c>
      <c r="G209" s="24">
        <f>I209</f>
        <v>100</v>
      </c>
      <c r="H209" s="24"/>
      <c r="I209" s="24">
        <v>100</v>
      </c>
    </row>
    <row r="210" spans="1:11" ht="35.25" customHeight="1" x14ac:dyDescent="0.25">
      <c r="A210" s="51" t="s">
        <v>110</v>
      </c>
      <c r="B210" s="22" t="s">
        <v>118</v>
      </c>
      <c r="C210" s="52" t="s">
        <v>14</v>
      </c>
      <c r="D210" s="54">
        <v>2019</v>
      </c>
      <c r="E210" s="54">
        <v>2019</v>
      </c>
      <c r="F210" s="54">
        <v>2019</v>
      </c>
      <c r="G210" s="23">
        <v>100</v>
      </c>
      <c r="H210" s="23"/>
      <c r="I210" s="23">
        <v>100</v>
      </c>
    </row>
    <row r="211" spans="1:11" ht="34.5" customHeight="1" x14ac:dyDescent="0.25">
      <c r="A211" s="51" t="s">
        <v>111</v>
      </c>
      <c r="B211" s="22" t="s">
        <v>121</v>
      </c>
      <c r="C211" s="52" t="s">
        <v>14</v>
      </c>
      <c r="D211" s="54">
        <v>2020</v>
      </c>
      <c r="E211" s="54">
        <v>2020</v>
      </c>
      <c r="F211" s="54">
        <v>2020</v>
      </c>
      <c r="G211" s="24">
        <v>150</v>
      </c>
      <c r="H211" s="24"/>
      <c r="I211" s="24">
        <v>150</v>
      </c>
      <c r="K211" s="43"/>
    </row>
    <row r="212" spans="1:11" ht="36" customHeight="1" x14ac:dyDescent="0.25">
      <c r="A212" s="51" t="s">
        <v>112</v>
      </c>
      <c r="B212" s="52" t="s">
        <v>119</v>
      </c>
      <c r="C212" s="52" t="s">
        <v>14</v>
      </c>
      <c r="D212" s="54">
        <v>2020</v>
      </c>
      <c r="E212" s="54">
        <v>2020</v>
      </c>
      <c r="F212" s="54">
        <v>2020</v>
      </c>
      <c r="G212" s="24">
        <v>150</v>
      </c>
      <c r="H212" s="24"/>
      <c r="I212" s="24">
        <v>150</v>
      </c>
      <c r="K212" s="43"/>
    </row>
    <row r="213" spans="1:11" ht="36" customHeight="1" x14ac:dyDescent="0.25">
      <c r="A213" s="51" t="s">
        <v>132</v>
      </c>
      <c r="B213" s="22" t="s">
        <v>142</v>
      </c>
      <c r="C213" s="22" t="s">
        <v>14</v>
      </c>
      <c r="D213" s="54">
        <v>2018</v>
      </c>
      <c r="E213" s="54">
        <v>2018</v>
      </c>
      <c r="F213" s="54">
        <v>2018</v>
      </c>
      <c r="G213" s="24">
        <f>I213</f>
        <v>100</v>
      </c>
      <c r="H213" s="24"/>
      <c r="I213" s="24">
        <v>100</v>
      </c>
      <c r="K213" s="43"/>
    </row>
    <row r="214" spans="1:11" ht="38.25" customHeight="1" x14ac:dyDescent="0.25">
      <c r="A214" s="51" t="s">
        <v>143</v>
      </c>
      <c r="B214" s="22" t="s">
        <v>130</v>
      </c>
      <c r="C214" s="52" t="s">
        <v>14</v>
      </c>
      <c r="D214" s="44">
        <v>2018</v>
      </c>
      <c r="E214" s="44">
        <v>2018</v>
      </c>
      <c r="F214" s="44">
        <v>2018</v>
      </c>
      <c r="G214" s="45">
        <v>100</v>
      </c>
      <c r="H214" s="45"/>
      <c r="I214" s="23">
        <v>100</v>
      </c>
      <c r="K214" s="43"/>
    </row>
    <row r="215" spans="1:11" ht="34.5" customHeight="1" x14ac:dyDescent="0.25">
      <c r="A215" s="51" t="s">
        <v>144</v>
      </c>
      <c r="B215" s="58" t="s">
        <v>199</v>
      </c>
      <c r="C215" s="52" t="s">
        <v>14</v>
      </c>
      <c r="D215" s="44">
        <v>2018</v>
      </c>
      <c r="E215" s="44">
        <v>2018</v>
      </c>
      <c r="F215" s="44">
        <v>2018</v>
      </c>
      <c r="G215" s="45">
        <f>I215</f>
        <v>100</v>
      </c>
      <c r="H215" s="44"/>
      <c r="I215" s="45">
        <v>100</v>
      </c>
    </row>
    <row r="216" spans="1:11" ht="12" customHeight="1" x14ac:dyDescent="0.25">
      <c r="A216" s="60" t="s">
        <v>114</v>
      </c>
      <c r="B216" s="61"/>
      <c r="C216" s="61"/>
      <c r="D216" s="61"/>
      <c r="E216" s="62"/>
      <c r="F216" s="29">
        <v>2018</v>
      </c>
      <c r="G216" s="18">
        <f t="shared" ref="G216:G221" si="25">SUM(H216:I216)</f>
        <v>1300</v>
      </c>
      <c r="H216" s="18"/>
      <c r="I216" s="18">
        <f t="shared" ref="I216:I221" si="26">SUM(I219)</f>
        <v>1300</v>
      </c>
    </row>
    <row r="217" spans="1:11" ht="12" customHeight="1" x14ac:dyDescent="0.25">
      <c r="A217" s="63"/>
      <c r="B217" s="64"/>
      <c r="C217" s="64"/>
      <c r="D217" s="64"/>
      <c r="E217" s="65"/>
      <c r="F217" s="30">
        <v>2019</v>
      </c>
      <c r="G217" s="19">
        <f t="shared" si="25"/>
        <v>100</v>
      </c>
      <c r="H217" s="19"/>
      <c r="I217" s="19">
        <f t="shared" si="26"/>
        <v>100</v>
      </c>
    </row>
    <row r="218" spans="1:11" ht="12" customHeight="1" x14ac:dyDescent="0.25">
      <c r="A218" s="66"/>
      <c r="B218" s="67"/>
      <c r="C218" s="67"/>
      <c r="D218" s="67"/>
      <c r="E218" s="68"/>
      <c r="F218" s="30">
        <v>2020</v>
      </c>
      <c r="G218" s="20">
        <f t="shared" si="25"/>
        <v>100</v>
      </c>
      <c r="H218" s="19"/>
      <c r="I218" s="20">
        <f t="shared" si="26"/>
        <v>100</v>
      </c>
    </row>
    <row r="219" spans="1:11" ht="12" customHeight="1" x14ac:dyDescent="0.25">
      <c r="A219" s="60" t="s">
        <v>115</v>
      </c>
      <c r="B219" s="61"/>
      <c r="C219" s="61"/>
      <c r="D219" s="61"/>
      <c r="E219" s="62"/>
      <c r="F219" s="29">
        <v>2018</v>
      </c>
      <c r="G219" s="18">
        <f t="shared" si="25"/>
        <v>1300</v>
      </c>
      <c r="H219" s="18"/>
      <c r="I219" s="18">
        <f>SUM(I222+I225+I226+I227)</f>
        <v>1300</v>
      </c>
    </row>
    <row r="220" spans="1:11" ht="12" customHeight="1" x14ac:dyDescent="0.25">
      <c r="A220" s="63"/>
      <c r="B220" s="64"/>
      <c r="C220" s="64"/>
      <c r="D220" s="64"/>
      <c r="E220" s="65"/>
      <c r="F220" s="30">
        <v>2019</v>
      </c>
      <c r="G220" s="19">
        <f t="shared" si="25"/>
        <v>100</v>
      </c>
      <c r="H220" s="19"/>
      <c r="I220" s="19">
        <f t="shared" si="26"/>
        <v>100</v>
      </c>
    </row>
    <row r="221" spans="1:11" ht="12" customHeight="1" x14ac:dyDescent="0.25">
      <c r="A221" s="66"/>
      <c r="B221" s="67"/>
      <c r="C221" s="67"/>
      <c r="D221" s="67"/>
      <c r="E221" s="68"/>
      <c r="F221" s="30">
        <v>2020</v>
      </c>
      <c r="G221" s="20">
        <f t="shared" si="25"/>
        <v>100</v>
      </c>
      <c r="H221" s="19"/>
      <c r="I221" s="20">
        <f t="shared" si="26"/>
        <v>100</v>
      </c>
    </row>
    <row r="222" spans="1:11" ht="35.25" customHeight="1" x14ac:dyDescent="0.25">
      <c r="A222" s="53">
        <v>1</v>
      </c>
      <c r="B222" s="52" t="s">
        <v>122</v>
      </c>
      <c r="C222" s="22" t="s">
        <v>14</v>
      </c>
      <c r="D222" s="54">
        <v>2018</v>
      </c>
      <c r="E222" s="54">
        <v>2018</v>
      </c>
      <c r="F222" s="54">
        <v>2018</v>
      </c>
      <c r="G222" s="23">
        <v>1000</v>
      </c>
      <c r="H222" s="24"/>
      <c r="I222" s="24">
        <v>1000</v>
      </c>
    </row>
    <row r="223" spans="1:11" ht="35.25" customHeight="1" x14ac:dyDescent="0.25">
      <c r="A223" s="53">
        <v>2</v>
      </c>
      <c r="B223" s="52" t="s">
        <v>123</v>
      </c>
      <c r="C223" s="22" t="s">
        <v>14</v>
      </c>
      <c r="D223" s="54">
        <v>2019</v>
      </c>
      <c r="E223" s="54">
        <v>2019</v>
      </c>
      <c r="F223" s="54">
        <v>2019</v>
      </c>
      <c r="G223" s="23">
        <v>100</v>
      </c>
      <c r="H223" s="24"/>
      <c r="I223" s="24">
        <v>100</v>
      </c>
    </row>
    <row r="224" spans="1:11" ht="36" customHeight="1" x14ac:dyDescent="0.25">
      <c r="A224" s="53">
        <v>3</v>
      </c>
      <c r="B224" s="52" t="s">
        <v>125</v>
      </c>
      <c r="C224" s="22" t="s">
        <v>14</v>
      </c>
      <c r="D224" s="54">
        <v>2020</v>
      </c>
      <c r="E224" s="54">
        <v>2020</v>
      </c>
      <c r="F224" s="54">
        <v>2020</v>
      </c>
      <c r="G224" s="25">
        <v>100</v>
      </c>
      <c r="H224" s="24"/>
      <c r="I224" s="24">
        <v>100</v>
      </c>
    </row>
    <row r="225" spans="1:9" ht="35.25" customHeight="1" x14ac:dyDescent="0.25">
      <c r="A225" s="53">
        <v>4</v>
      </c>
      <c r="B225" s="52" t="s">
        <v>200</v>
      </c>
      <c r="C225" s="22" t="s">
        <v>14</v>
      </c>
      <c r="D225" s="54">
        <v>2018</v>
      </c>
      <c r="E225" s="54">
        <v>2018</v>
      </c>
      <c r="F225" s="54">
        <v>2018</v>
      </c>
      <c r="G225" s="25">
        <v>100</v>
      </c>
      <c r="H225" s="24"/>
      <c r="I225" s="24">
        <v>100</v>
      </c>
    </row>
    <row r="226" spans="1:9" ht="47.25" customHeight="1" x14ac:dyDescent="0.25">
      <c r="A226" s="53">
        <v>5</v>
      </c>
      <c r="B226" s="22" t="s">
        <v>141</v>
      </c>
      <c r="C226" s="22" t="s">
        <v>14</v>
      </c>
      <c r="D226" s="54">
        <v>2018</v>
      </c>
      <c r="E226" s="54">
        <v>2018</v>
      </c>
      <c r="F226" s="54">
        <v>2018</v>
      </c>
      <c r="G226" s="25">
        <f>I226</f>
        <v>100</v>
      </c>
      <c r="H226" s="24"/>
      <c r="I226" s="24">
        <v>100</v>
      </c>
    </row>
    <row r="227" spans="1:9" ht="37.5" customHeight="1" x14ac:dyDescent="0.25">
      <c r="A227" s="53">
        <v>6</v>
      </c>
      <c r="B227" s="58" t="s">
        <v>201</v>
      </c>
      <c r="C227" s="22" t="s">
        <v>14</v>
      </c>
      <c r="D227" s="54">
        <v>2018</v>
      </c>
      <c r="E227" s="54">
        <v>2018</v>
      </c>
      <c r="F227" s="54">
        <v>2018</v>
      </c>
      <c r="G227" s="59">
        <f>I227</f>
        <v>100</v>
      </c>
      <c r="H227" s="54"/>
      <c r="I227" s="59">
        <v>100</v>
      </c>
    </row>
    <row r="228" spans="1:9" ht="12" customHeight="1" x14ac:dyDescent="0.25">
      <c r="A228" s="75"/>
      <c r="B228" s="72" t="s">
        <v>74</v>
      </c>
      <c r="C228" s="75"/>
      <c r="D228" s="75"/>
      <c r="E228" s="75"/>
      <c r="F228" s="29">
        <v>2018</v>
      </c>
      <c r="G228" s="18">
        <f>SUM(H228:I228)</f>
        <v>2600</v>
      </c>
      <c r="H228" s="18"/>
      <c r="I228" s="18">
        <f>SUM(I202+I216)</f>
        <v>2600</v>
      </c>
    </row>
    <row r="229" spans="1:9" ht="12" customHeight="1" x14ac:dyDescent="0.25">
      <c r="A229" s="76"/>
      <c r="B229" s="73"/>
      <c r="C229" s="76"/>
      <c r="D229" s="76"/>
      <c r="E229" s="76"/>
      <c r="F229" s="30">
        <v>2019</v>
      </c>
      <c r="G229" s="19">
        <f>SUM(H229:I229)</f>
        <v>200</v>
      </c>
      <c r="H229" s="19"/>
      <c r="I229" s="19">
        <f>SUM(I203+I217)</f>
        <v>200</v>
      </c>
    </row>
    <row r="230" spans="1:9" ht="12" customHeight="1" x14ac:dyDescent="0.25">
      <c r="A230" s="76"/>
      <c r="B230" s="73"/>
      <c r="C230" s="76"/>
      <c r="D230" s="76"/>
      <c r="E230" s="76"/>
      <c r="F230" s="30">
        <v>2020</v>
      </c>
      <c r="G230" s="19">
        <f>SUM(H230:I230)</f>
        <v>400</v>
      </c>
      <c r="H230" s="19"/>
      <c r="I230" s="19">
        <f>SUM(I204+I218)</f>
        <v>400</v>
      </c>
    </row>
    <row r="231" spans="1:9" ht="12" customHeight="1" x14ac:dyDescent="0.25">
      <c r="A231" s="77"/>
      <c r="B231" s="74"/>
      <c r="C231" s="77"/>
      <c r="D231" s="77"/>
      <c r="E231" s="77"/>
      <c r="F231" s="31" t="s">
        <v>117</v>
      </c>
      <c r="G231" s="20">
        <f>SUM(H231:I231)</f>
        <v>3200</v>
      </c>
      <c r="H231" s="20"/>
      <c r="I231" s="20">
        <f>SUM(I228:I230)</f>
        <v>3200</v>
      </c>
    </row>
    <row r="233" spans="1:9" x14ac:dyDescent="0.25">
      <c r="B233" s="46"/>
    </row>
    <row r="234" spans="1:9" x14ac:dyDescent="0.25">
      <c r="B234" s="46"/>
    </row>
  </sheetData>
  <mergeCells count="211">
    <mergeCell ref="A186:A187"/>
    <mergeCell ref="B186:B187"/>
    <mergeCell ref="C186:C187"/>
    <mergeCell ref="D186:D187"/>
    <mergeCell ref="E186:E187"/>
    <mergeCell ref="A160:A162"/>
    <mergeCell ref="B160:B162"/>
    <mergeCell ref="C160:C162"/>
    <mergeCell ref="D160:D162"/>
    <mergeCell ref="E160:E162"/>
    <mergeCell ref="A166:A169"/>
    <mergeCell ref="B166:B169"/>
    <mergeCell ref="C166:C169"/>
    <mergeCell ref="D166:D169"/>
    <mergeCell ref="E166:E169"/>
    <mergeCell ref="A163:A165"/>
    <mergeCell ref="B163:B165"/>
    <mergeCell ref="C163:C165"/>
    <mergeCell ref="D163:D165"/>
    <mergeCell ref="E163:E165"/>
    <mergeCell ref="B182:B185"/>
    <mergeCell ref="C182:C185"/>
    <mergeCell ref="D182:D185"/>
    <mergeCell ref="E182:E185"/>
    <mergeCell ref="E26:E29"/>
    <mergeCell ref="A130:A131"/>
    <mergeCell ref="A8:I8"/>
    <mergeCell ref="A9:A10"/>
    <mergeCell ref="A17:I17"/>
    <mergeCell ref="A18:E21"/>
    <mergeCell ref="B9:B10"/>
    <mergeCell ref="C9:C10"/>
    <mergeCell ref="D9:E9"/>
    <mergeCell ref="F9:F10"/>
    <mergeCell ref="G9:I9"/>
    <mergeCell ref="A12:A16"/>
    <mergeCell ref="B12:B16"/>
    <mergeCell ref="C12:C16"/>
    <mergeCell ref="D12:D16"/>
    <mergeCell ref="E12:E16"/>
    <mergeCell ref="A38:A41"/>
    <mergeCell ref="B38:B41"/>
    <mergeCell ref="A30:A33"/>
    <mergeCell ref="B30:B33"/>
    <mergeCell ref="C30:C33"/>
    <mergeCell ref="D30:D33"/>
    <mergeCell ref="E30:E33"/>
    <mergeCell ref="A22:E25"/>
    <mergeCell ref="A26:A29"/>
    <mergeCell ref="B26:B29"/>
    <mergeCell ref="C26:C29"/>
    <mergeCell ref="D26:D29"/>
    <mergeCell ref="C38:C41"/>
    <mergeCell ref="D38:D41"/>
    <mergeCell ref="E38:E41"/>
    <mergeCell ref="B130:B131"/>
    <mergeCell ref="C130:C131"/>
    <mergeCell ref="D130:D131"/>
    <mergeCell ref="E130:E131"/>
    <mergeCell ref="A34:A37"/>
    <mergeCell ref="B34:B37"/>
    <mergeCell ref="C34:C37"/>
    <mergeCell ref="D34:D37"/>
    <mergeCell ref="E34:E37"/>
    <mergeCell ref="A57:A60"/>
    <mergeCell ref="B57:B60"/>
    <mergeCell ref="C57:C60"/>
    <mergeCell ref="D57:D60"/>
    <mergeCell ref="E57:E60"/>
    <mergeCell ref="A42:A45"/>
    <mergeCell ref="B42:B45"/>
    <mergeCell ref="C42:C45"/>
    <mergeCell ref="D42:D45"/>
    <mergeCell ref="E42:E45"/>
    <mergeCell ref="B51:B52"/>
    <mergeCell ref="C51:C52"/>
    <mergeCell ref="A51:A52"/>
    <mergeCell ref="D51:D52"/>
    <mergeCell ref="E51:E52"/>
    <mergeCell ref="A69:E69"/>
    <mergeCell ref="A65:A68"/>
    <mergeCell ref="B65:B68"/>
    <mergeCell ref="C65:C68"/>
    <mergeCell ref="D65:D68"/>
    <mergeCell ref="E65:E68"/>
    <mergeCell ref="A61:A64"/>
    <mergeCell ref="B61:B64"/>
    <mergeCell ref="C61:C64"/>
    <mergeCell ref="D61:D64"/>
    <mergeCell ref="E61:E64"/>
    <mergeCell ref="A92:E95"/>
    <mergeCell ref="A82:A84"/>
    <mergeCell ref="B82:B84"/>
    <mergeCell ref="C82:C84"/>
    <mergeCell ref="D82:D84"/>
    <mergeCell ref="E82:E84"/>
    <mergeCell ref="A72:E75"/>
    <mergeCell ref="A77:A79"/>
    <mergeCell ref="B77:B79"/>
    <mergeCell ref="C77:C79"/>
    <mergeCell ref="D77:D79"/>
    <mergeCell ref="E77:E79"/>
    <mergeCell ref="B86:B87"/>
    <mergeCell ref="C86:C87"/>
    <mergeCell ref="B90:B91"/>
    <mergeCell ref="A90:A91"/>
    <mergeCell ref="C90:C91"/>
    <mergeCell ref="A86:A87"/>
    <mergeCell ref="D86:D87"/>
    <mergeCell ref="E86:E87"/>
    <mergeCell ref="D90:D91"/>
    <mergeCell ref="E90:E91"/>
    <mergeCell ref="A112:A114"/>
    <mergeCell ref="B112:B114"/>
    <mergeCell ref="C112:C114"/>
    <mergeCell ref="D112:D114"/>
    <mergeCell ref="E112:E114"/>
    <mergeCell ref="A107:E110"/>
    <mergeCell ref="A96:A98"/>
    <mergeCell ref="B96:B98"/>
    <mergeCell ref="C96:C98"/>
    <mergeCell ref="D96:D98"/>
    <mergeCell ref="E96:E98"/>
    <mergeCell ref="A118:A121"/>
    <mergeCell ref="B118:B121"/>
    <mergeCell ref="C118:C121"/>
    <mergeCell ref="D118:D121"/>
    <mergeCell ref="E118:E121"/>
    <mergeCell ref="A115:A117"/>
    <mergeCell ref="B115:B117"/>
    <mergeCell ref="C115:C117"/>
    <mergeCell ref="D115:D117"/>
    <mergeCell ref="E115:E117"/>
    <mergeCell ref="A126:A129"/>
    <mergeCell ref="B126:B129"/>
    <mergeCell ref="C126:C129"/>
    <mergeCell ref="D126:D129"/>
    <mergeCell ref="E126:E129"/>
    <mergeCell ref="A122:A125"/>
    <mergeCell ref="B122:B125"/>
    <mergeCell ref="C122:C125"/>
    <mergeCell ref="D122:D125"/>
    <mergeCell ref="E122:E125"/>
    <mergeCell ref="A136:E139"/>
    <mergeCell ref="A140:A142"/>
    <mergeCell ref="B140:B142"/>
    <mergeCell ref="C140:C142"/>
    <mergeCell ref="D140:D142"/>
    <mergeCell ref="E140:E142"/>
    <mergeCell ref="A132:A135"/>
    <mergeCell ref="B132:B135"/>
    <mergeCell ref="C132:C135"/>
    <mergeCell ref="D132:D135"/>
    <mergeCell ref="E132:E135"/>
    <mergeCell ref="A154:A157"/>
    <mergeCell ref="B154:B157"/>
    <mergeCell ref="C154:C157"/>
    <mergeCell ref="D154:D157"/>
    <mergeCell ref="E154:E157"/>
    <mergeCell ref="A144:A147"/>
    <mergeCell ref="B144:B147"/>
    <mergeCell ref="C144:C147"/>
    <mergeCell ref="D144:D147"/>
    <mergeCell ref="E144:E147"/>
    <mergeCell ref="A170:A171"/>
    <mergeCell ref="B170:B171"/>
    <mergeCell ref="C170:C171"/>
    <mergeCell ref="D170:D171"/>
    <mergeCell ref="E170:E171"/>
    <mergeCell ref="B178:B179"/>
    <mergeCell ref="A178:A179"/>
    <mergeCell ref="C178:C179"/>
    <mergeCell ref="D178:D179"/>
    <mergeCell ref="E178:E179"/>
    <mergeCell ref="A1:I1"/>
    <mergeCell ref="A2:I2"/>
    <mergeCell ref="A3:I3"/>
    <mergeCell ref="A4:I4"/>
    <mergeCell ref="A6:I6"/>
    <mergeCell ref="A7:I7"/>
    <mergeCell ref="A201:I201"/>
    <mergeCell ref="A202:E204"/>
    <mergeCell ref="A193:A195"/>
    <mergeCell ref="B193:B195"/>
    <mergeCell ref="C193:C195"/>
    <mergeCell ref="D193:D195"/>
    <mergeCell ref="E193:E195"/>
    <mergeCell ref="A174:A175"/>
    <mergeCell ref="B174:B175"/>
    <mergeCell ref="C174:C175"/>
    <mergeCell ref="D174:D175"/>
    <mergeCell ref="E174:E175"/>
    <mergeCell ref="A189:A192"/>
    <mergeCell ref="B189:B192"/>
    <mergeCell ref="C189:C192"/>
    <mergeCell ref="D189:D192"/>
    <mergeCell ref="E189:E192"/>
    <mergeCell ref="A182:A185"/>
    <mergeCell ref="A216:E218"/>
    <mergeCell ref="A219:E221"/>
    <mergeCell ref="A205:E207"/>
    <mergeCell ref="A196:A200"/>
    <mergeCell ref="B196:B200"/>
    <mergeCell ref="C196:C200"/>
    <mergeCell ref="D196:D200"/>
    <mergeCell ref="E196:E200"/>
    <mergeCell ref="A228:A231"/>
    <mergeCell ref="B228:B231"/>
    <mergeCell ref="C228:C231"/>
    <mergeCell ref="D228:D231"/>
    <mergeCell ref="E228:E231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2018-03-26T14:08:48Z</cp:lastPrinted>
  <dcterms:created xsi:type="dcterms:W3CDTF">2017-12-06T14:18:07Z</dcterms:created>
  <dcterms:modified xsi:type="dcterms:W3CDTF">2018-03-26T14:15:17Z</dcterms:modified>
</cp:coreProperties>
</file>