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525" activeTab="0"/>
  </bookViews>
  <sheets>
    <sheet name="Лист1" sheetId="1" r:id="rId1"/>
  </sheets>
  <definedNames>
    <definedName name="_xlnm.Print_Area" localSheetId="0">'Лист1'!$A$1:$G$223</definedName>
  </definedNames>
  <calcPr fullCalcOnLoad="1" refMode="R1C1"/>
</workbook>
</file>

<file path=xl/sharedStrings.xml><?xml version="1.0" encoding="utf-8"?>
<sst xmlns="http://schemas.openxmlformats.org/spreadsheetml/2006/main" count="149" uniqueCount="111">
  <si>
    <t>ПЛАН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</si>
  <si>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</si>
  <si>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</si>
  <si>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</si>
  <si>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</si>
  <si>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</si>
  <si>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</si>
  <si>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</si>
  <si>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</si>
  <si>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всего</t>
  </si>
  <si>
    <t>Итого по подпрограмме 1</t>
  </si>
  <si>
    <t>Итого по подпрограмме 2</t>
  </si>
  <si>
    <t>№п/п</t>
  </si>
  <si>
    <t xml:space="preserve">   </t>
  </si>
  <si>
    <t xml:space="preserve"> реализации  муниципальной программы «Безопасность 
МО «Приморское городское поселение
</t>
  </si>
  <si>
    <t>Муниципальная программа «Безопасность МО «Приморское городское поселение»</t>
  </si>
  <si>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  </r>
  </si>
  <si>
    <t>1.1 Обеспечение безопасности на водных объектах</t>
  </si>
  <si>
    <t>Частичная очистка водолазами донной поверхности участков акватории залива, расположенных в районе мест массового отдыха граждан</t>
  </si>
  <si>
    <t>1.1.1</t>
  </si>
  <si>
    <t>1.1.2</t>
  </si>
  <si>
    <t>Обследование участков дна акватории залива, расположенных в районе мест массового отдыха граждан</t>
  </si>
  <si>
    <t>2.1 Предупреждение и ликвидация последствий чрезвычайных ситуаций и стихийных бедствий природного и техногенного характера</t>
  </si>
  <si>
    <t>Сбор и обмен информацией в области защиты населения и территорий от чрезвычайных ситуаций природного и техногенного характера (услуги единой диспетчерской службы)</t>
  </si>
  <si>
    <t xml:space="preserve">Оказание услуг профессионального аварийно-спасательного формирования по организации  круглосуточной аварийно-спасательной службы на территории МО «Приморское городское поселение» </t>
  </si>
  <si>
    <t>2.1.1</t>
  </si>
  <si>
    <t>2.1.2</t>
  </si>
  <si>
    <t>2.2 Подготовка населения и организаций к действиям в чрезвычайной ситуации в мирное и военное время</t>
  </si>
  <si>
    <t>2.2.1</t>
  </si>
  <si>
    <t>2.2.3</t>
  </si>
  <si>
    <t>Приобретение памяток, пособий по вопросам гражданской обороны и чрезвычайных ситуаций</t>
  </si>
  <si>
    <t>3. Основное мероприятие «Обеспечение первичных мер пожарной безопасности»</t>
  </si>
  <si>
    <t>3.1.1</t>
  </si>
  <si>
    <t>Противопожарная опашка населенных пунктов</t>
  </si>
  <si>
    <t>Приобретение пожарных рукавов, переходных муфт для пожарных мотопомп</t>
  </si>
  <si>
    <t>3.2.1</t>
  </si>
  <si>
    <t xml:space="preserve">Разработка проектно-сметной документации на строительство пожарных водоемов в пос. Озерки, г. Приморске </t>
  </si>
  <si>
    <t>Экспертиза проектно-сметной документации на строительство пожарных водоемов в пос. Озерки, г. Приморск</t>
  </si>
  <si>
    <t>Подпрограмма 2 «Повышение безопасности дорожного движения на территории МО «Приморское городское поселение»</t>
  </si>
  <si>
    <t>4. Основное мероприятие «Обеспечение безопасности дорожного движения»</t>
  </si>
  <si>
    <t>4.1 Содержание автомобильных дорог</t>
  </si>
  <si>
    <t>Техническое обслуживание уличных сетевых видеокамер и системы видеонаблюдения</t>
  </si>
  <si>
    <t xml:space="preserve">Замена «искусственной неровности» 
г. Приморск, ул. Школьная
</t>
  </si>
  <si>
    <t>Приобретение пешеходного ограждения г. Приморск, ул. Школьная</t>
  </si>
  <si>
    <t>Приобретение пешеходного ограждения</t>
  </si>
  <si>
    <t>Крепления для дорожных знаков</t>
  </si>
  <si>
    <t>4.1.10</t>
  </si>
  <si>
    <t>4.1.9</t>
  </si>
  <si>
    <t>4.1.8</t>
  </si>
  <si>
    <t>4.1.7</t>
  </si>
  <si>
    <t>4.1.5</t>
  </si>
  <si>
    <t>4.1.4</t>
  </si>
  <si>
    <t>4.1.3</t>
  </si>
  <si>
    <t>4.1.2</t>
  </si>
  <si>
    <t>4.1.1</t>
  </si>
  <si>
    <t>3.2.4</t>
  </si>
  <si>
    <t>1. Основное мероприятие «Обеспечение безопасности на водных объектах»</t>
  </si>
  <si>
    <t>2. Основное мероприятие «Защита населения и территории от чрезвычайных ситуаций природного и техногенного характера, гражданская оборона»</t>
  </si>
  <si>
    <t>Администрация МО «Приморское городское поселение»</t>
  </si>
  <si>
    <t>Установка дорожных знаков на дорогах общего пользования местного значения на территории поселения</t>
  </si>
  <si>
    <t>Приобретение знаков дорожного движения</t>
  </si>
  <si>
    <t>2018</t>
  </si>
  <si>
    <t>2019</t>
  </si>
  <si>
    <t>Строительство пожарного водоема в пос. Озерки</t>
  </si>
  <si>
    <t>4.1.12</t>
  </si>
  <si>
    <t xml:space="preserve">Выполнение комплекса кадастровых работ по формированию и постановке на государственный кадастровый учет земельных участков под гидротехническими сооружениями (пожарными водоемами) на территории МО "Приморское городское поселение" </t>
  </si>
  <si>
    <t xml:space="preserve">Выполнение комплекса кадастровых работ по формированию и постановке на государственный кадастровый учет земельных участков под строительство гидротехнических сооружений (пожарных водоемов) на территории МО "Приморское городское поселение" </t>
  </si>
  <si>
    <t>Паспортизация муниципальных дорог в границах населенных пунктов</t>
  </si>
  <si>
    <t>4.1.13</t>
  </si>
  <si>
    <t>4.1.6</t>
  </si>
  <si>
    <t>4.1.11</t>
  </si>
  <si>
    <t>Нанесение дорожной разметки в г. Приморске, п. Глебычево</t>
  </si>
  <si>
    <t>Приобретение основных средств для штаба оповещения и пункта сбора мобилизационных ресурсов</t>
  </si>
  <si>
    <t>Приобретение материальных запасов для штаба оповещения и пункта сбора мобилизационных ресурсов</t>
  </si>
  <si>
    <t>Геологическое изыскание на земельном участке в п. Озерки под строительство пожарного водоема</t>
  </si>
  <si>
    <t>Приобретение горюче - смазочных материалов для штаба оповещения и пункта сбора мобилизационных ресурсов</t>
  </si>
  <si>
    <t>2.2.4</t>
  </si>
  <si>
    <t>2.2.5</t>
  </si>
  <si>
    <t xml:space="preserve">Переоборудование нерегулируемых пешеходных переходов по адресу: г. Приморск ул. Школьная д. 7, 9; ул. Школьная - Пушкинская аллея </t>
  </si>
  <si>
    <t>4.1.14</t>
  </si>
  <si>
    <t>2017-2022</t>
  </si>
  <si>
    <t xml:space="preserve">Внесение изменений в проектно-сметную документацию на строительство пожарных водоемов в пос. Озерки, г. Приморске </t>
  </si>
  <si>
    <t>Актуализация проекта системы оповещения населения муниципального образования по гражданской обороне в различных степенях готовности и предупреждения о чрезвычайных ситуациях</t>
  </si>
  <si>
    <t>Установка системы оповещения населения муниципального образования по гражданской обороне и предупреждения о чрезвычайных ситуациях</t>
  </si>
  <si>
    <t>2.2.6</t>
  </si>
  <si>
    <t>Установка светофора - Т7 г. Приморск, ул. Школьная</t>
  </si>
  <si>
    <t>Приобретение  указательных знаков  пожарный водоем (ПВ)</t>
  </si>
  <si>
    <t>Установка уличных сетевых видеокамер</t>
  </si>
  <si>
    <t>3.3 Строительство пожарных водоемов</t>
  </si>
  <si>
    <t>3.3.1</t>
  </si>
  <si>
    <t>3.3.2</t>
  </si>
  <si>
    <t>3.3.3</t>
  </si>
  <si>
    <t>3.3.4</t>
  </si>
  <si>
    <t>3.3.5</t>
  </si>
  <si>
    <t>3.3.6</t>
  </si>
  <si>
    <t>3.3.7</t>
  </si>
  <si>
    <t>3.2. Подготовка и утверждение документов территориального планирования поселений</t>
  </si>
  <si>
    <t>3.1. Обеспечение первичных мер пожарной безопасности в границах населенных пунктов муниципального образования</t>
  </si>
  <si>
    <t>3.1.2</t>
  </si>
  <si>
    <t>Приобретение пожарных мотопомп</t>
  </si>
  <si>
    <t>Строительство пожарного водоема в г. Приморске</t>
  </si>
  <si>
    <t>3.2.3</t>
  </si>
  <si>
    <t>Обслуживание дорожных знаков и светофоров - Т7 на дорогах общего пользования местного значения на территории поселения</t>
  </si>
  <si>
    <t xml:space="preserve">Разработка комплексной схемы организации дорожного движения (КСОДД) на территории поселения </t>
  </si>
  <si>
    <t>Приложение 1</t>
  </si>
  <si>
    <t>к постановлению администрации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</si>
  <si>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</si>
  <si>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</si>
  <si>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</si>
  <si>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2.2.2</t>
  </si>
  <si>
    <t>от 27 января 2020 г. № 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</si>
</sst>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172" fontId="3" fillId="0" borderId="13" xfId="0" applyNumberFormat="1" applyFont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1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right" vertical="top" wrapText="1"/>
    </xf>
    <xf numFmtId="172" fontId="3" fillId="0" borderId="13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0" xfId="42" applyNumberFormat="1" applyFont="1" applyBorder="1" applyAlignment="1" applyProtection="1">
      <alignment horizontal="left" vertical="top" wrapText="1"/>
      <protection/>
    </xf>
    <xf numFmtId="49" fontId="3" fillId="0" borderId="11" xfId="42" applyNumberFormat="1" applyFont="1" applyBorder="1" applyAlignment="1" applyProtection="1">
      <alignment horizontal="left" vertical="top" wrapText="1"/>
      <protection/>
    </xf>
    <xf numFmtId="49" fontId="3" fillId="0" borderId="12" xfId="42" applyNumberFormat="1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="130" zoomScaleNormal="130" zoomScaleSheetLayoutView="130" zoomScalePageLayoutView="0" workbookViewId="0" topLeftCell="A199">
      <selection activeCell="G12" sqref="G12"/>
    </sheetView>
  </sheetViews>
  <sheetFormatPr defaultColWidth="9.140625" defaultRowHeight="15"/>
  <cols>
    <col min="1" max="1" width="6.8515625" style="14" customWidth="1"/>
    <col min="2" max="2" width="24.140625" style="1" customWidth="1"/>
    <col min="3" max="3" width="15.421875" style="1" customWidth="1"/>
    <col min="4" max="4" width="5.421875" style="1" customWidth="1"/>
    <col min="5" max="5" width="7.57421875" style="1" customWidth="1"/>
    <col min="6" max="6" width="7.421875" style="1" customWidth="1"/>
    <col min="7" max="7" width="16.28125" style="1" customWidth="1"/>
    <col min="8" max="8" width="9.57421875" style="1" customWidth="1"/>
    <col min="9" max="16384" width="9.140625" style="1" customWidth="1"/>
  </cols>
  <sheetData>
    <row r="1" spans="1:7" ht="15.75">
      <c r="A1" s="85" t="s">
        <v>104</v>
      </c>
      <c r="B1" s="85"/>
      <c r="C1" s="85"/>
      <c r="D1" s="85"/>
      <c r="E1" s="85"/>
      <c r="F1" s="85"/>
      <c r="G1" s="85"/>
    </row>
    <row r="2" spans="1:7" ht="15.75">
      <c r="A2" s="84" t="s">
        <v>105</v>
      </c>
      <c r="B2" s="85"/>
      <c r="C2" s="85"/>
      <c r="D2" s="85"/>
      <c r="E2" s="85"/>
      <c r="F2" s="85"/>
      <c r="G2" s="85"/>
    </row>
    <row r="3" spans="1:7" ht="15.75">
      <c r="A3" s="84" t="s">
        <v>106</v>
      </c>
      <c r="B3" s="85"/>
      <c r="C3" s="85"/>
      <c r="D3" s="85"/>
      <c r="E3" s="85"/>
      <c r="F3" s="85"/>
      <c r="G3" s="85"/>
    </row>
    <row r="4" spans="1:7" ht="15.75">
      <c r="A4" s="84" t="s">
        <v>107</v>
      </c>
      <c r="B4" s="85"/>
      <c r="C4" s="85"/>
      <c r="D4" s="85"/>
      <c r="E4" s="85"/>
      <c r="F4" s="85"/>
      <c r="G4" s="85"/>
    </row>
    <row r="5" spans="1:7" ht="15.75" customHeight="1">
      <c r="A5" s="84" t="s">
        <v>108</v>
      </c>
      <c r="B5" s="85"/>
      <c r="C5" s="85"/>
      <c r="D5" s="85"/>
      <c r="E5" s="85"/>
      <c r="F5" s="85"/>
      <c r="G5" s="85"/>
    </row>
    <row r="6" spans="1:7" ht="15.75" customHeight="1">
      <c r="A6" s="36"/>
      <c r="B6" s="36"/>
      <c r="C6" s="85" t="s">
        <v>110</v>
      </c>
      <c r="D6" s="85"/>
      <c r="E6" s="85"/>
      <c r="F6" s="85"/>
      <c r="G6" s="85"/>
    </row>
    <row r="7" spans="1:7" ht="9.75" customHeight="1">
      <c r="A7" s="36"/>
      <c r="B7" s="36"/>
      <c r="C7" s="36"/>
      <c r="D7" s="36"/>
      <c r="E7" s="36"/>
      <c r="F7" s="36"/>
      <c r="G7" s="36"/>
    </row>
    <row r="8" spans="1:7" ht="15.75">
      <c r="A8" s="91" t="s">
        <v>0</v>
      </c>
      <c r="B8" s="91"/>
      <c r="C8" s="91"/>
      <c r="D8" s="91"/>
      <c r="E8" s="91"/>
      <c r="F8" s="91"/>
      <c r="G8" s="91"/>
    </row>
    <row r="9" spans="1:7" ht="15.75">
      <c r="A9" s="92" t="s">
        <v>14</v>
      </c>
      <c r="B9" s="91"/>
      <c r="C9" s="91"/>
      <c r="D9" s="91"/>
      <c r="E9" s="91"/>
      <c r="F9" s="91"/>
      <c r="G9" s="91"/>
    </row>
    <row r="10" spans="1:7" ht="15.75">
      <c r="A10" s="87" t="s">
        <v>1</v>
      </c>
      <c r="B10" s="87"/>
      <c r="C10" s="87"/>
      <c r="D10" s="87"/>
      <c r="E10" s="87"/>
      <c r="F10" s="87"/>
      <c r="G10" s="87"/>
    </row>
    <row r="11" spans="1:7" ht="5.25" customHeight="1">
      <c r="A11" s="37"/>
      <c r="B11" s="37"/>
      <c r="C11" s="37"/>
      <c r="D11" s="37"/>
      <c r="E11" s="37"/>
      <c r="F11" s="37"/>
      <c r="G11" s="37"/>
    </row>
    <row r="12" spans="1:7" ht="34.5" customHeight="1">
      <c r="A12" s="88" t="s">
        <v>12</v>
      </c>
      <c r="B12" s="96" t="s">
        <v>2</v>
      </c>
      <c r="C12" s="96" t="s">
        <v>3</v>
      </c>
      <c r="D12" s="96" t="s">
        <v>4</v>
      </c>
      <c r="E12" s="96"/>
      <c r="F12" s="88" t="s">
        <v>5</v>
      </c>
      <c r="G12" s="35" t="s">
        <v>6</v>
      </c>
    </row>
    <row r="13" spans="1:7" ht="12.75" customHeight="1">
      <c r="A13" s="89"/>
      <c r="B13" s="96"/>
      <c r="C13" s="96"/>
      <c r="D13" s="35" t="s">
        <v>7</v>
      </c>
      <c r="E13" s="35" t="s">
        <v>8</v>
      </c>
      <c r="F13" s="89"/>
      <c r="G13" s="35" t="s">
        <v>9</v>
      </c>
    </row>
    <row r="14" spans="1:7" ht="12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</row>
    <row r="15" spans="1:7" ht="11.25" customHeight="1">
      <c r="A15" s="50"/>
      <c r="B15" s="86" t="s">
        <v>15</v>
      </c>
      <c r="C15" s="86" t="s">
        <v>58</v>
      </c>
      <c r="D15" s="90">
        <v>2017</v>
      </c>
      <c r="E15" s="90">
        <v>2022</v>
      </c>
      <c r="F15" s="31">
        <v>2017</v>
      </c>
      <c r="G15" s="2">
        <f>G23+G47+G86+G158</f>
        <v>1725.5</v>
      </c>
    </row>
    <row r="16" spans="1:7" ht="11.25" customHeight="1">
      <c r="A16" s="50"/>
      <c r="B16" s="86"/>
      <c r="C16" s="86"/>
      <c r="D16" s="90"/>
      <c r="E16" s="90"/>
      <c r="F16" s="32">
        <v>2018</v>
      </c>
      <c r="G16" s="3">
        <f>G24+G48+G87+G159</f>
        <v>1010</v>
      </c>
    </row>
    <row r="17" spans="1:7" ht="11.25" customHeight="1">
      <c r="A17" s="50"/>
      <c r="B17" s="86"/>
      <c r="C17" s="86"/>
      <c r="D17" s="90"/>
      <c r="E17" s="90"/>
      <c r="F17" s="32">
        <v>2019</v>
      </c>
      <c r="G17" s="3">
        <f>G25+G49+G88+G160</f>
        <v>1993.9</v>
      </c>
    </row>
    <row r="18" spans="1:7" ht="11.25" customHeight="1">
      <c r="A18" s="50"/>
      <c r="B18" s="86"/>
      <c r="C18" s="86"/>
      <c r="D18" s="90"/>
      <c r="E18" s="90"/>
      <c r="F18" s="32">
        <v>2020</v>
      </c>
      <c r="G18" s="3">
        <f>G26+G50+G89+G161</f>
        <v>1862.6</v>
      </c>
    </row>
    <row r="19" spans="1:7" ht="11.25" customHeight="1">
      <c r="A19" s="50"/>
      <c r="B19" s="86"/>
      <c r="C19" s="86"/>
      <c r="D19" s="90"/>
      <c r="E19" s="90"/>
      <c r="F19" s="32">
        <v>2021</v>
      </c>
      <c r="G19" s="3">
        <f>SUM(G154+G221)</f>
        <v>2044.8</v>
      </c>
    </row>
    <row r="20" spans="1:7" ht="11.25" customHeight="1">
      <c r="A20" s="50"/>
      <c r="B20" s="86"/>
      <c r="C20" s="86"/>
      <c r="D20" s="90"/>
      <c r="E20" s="90"/>
      <c r="F20" s="32">
        <v>2022</v>
      </c>
      <c r="G20" s="3">
        <f>SUM(G155+G222)</f>
        <v>1462.2</v>
      </c>
    </row>
    <row r="21" spans="1:7" ht="11.25" customHeight="1">
      <c r="A21" s="50"/>
      <c r="B21" s="86"/>
      <c r="C21" s="86"/>
      <c r="D21" s="90"/>
      <c r="E21" s="90"/>
      <c r="F21" s="38" t="s">
        <v>80</v>
      </c>
      <c r="G21" s="4">
        <f>SUM(G15:G20)</f>
        <v>10099</v>
      </c>
    </row>
    <row r="22" spans="1:7" ht="34.5" customHeight="1">
      <c r="A22" s="93" t="s">
        <v>16</v>
      </c>
      <c r="B22" s="94"/>
      <c r="C22" s="94"/>
      <c r="D22" s="94"/>
      <c r="E22" s="94"/>
      <c r="F22" s="94"/>
      <c r="G22" s="95"/>
    </row>
    <row r="23" spans="1:7" ht="11.25" customHeight="1">
      <c r="A23" s="72" t="s">
        <v>56</v>
      </c>
      <c r="B23" s="73"/>
      <c r="C23" s="73"/>
      <c r="D23" s="73"/>
      <c r="E23" s="74"/>
      <c r="F23" s="31">
        <v>2017</v>
      </c>
      <c r="G23" s="2">
        <f aca="true" t="shared" si="0" ref="G23:G28">SUM(G29)</f>
        <v>53.1</v>
      </c>
    </row>
    <row r="24" spans="1:7" ht="11.25" customHeight="1">
      <c r="A24" s="75"/>
      <c r="B24" s="76"/>
      <c r="C24" s="76"/>
      <c r="D24" s="76"/>
      <c r="E24" s="77"/>
      <c r="F24" s="32">
        <v>2018</v>
      </c>
      <c r="G24" s="3">
        <f t="shared" si="0"/>
        <v>51.5</v>
      </c>
    </row>
    <row r="25" spans="1:7" ht="11.25" customHeight="1">
      <c r="A25" s="75"/>
      <c r="B25" s="76"/>
      <c r="C25" s="76"/>
      <c r="D25" s="76"/>
      <c r="E25" s="77"/>
      <c r="F25" s="32">
        <v>2019</v>
      </c>
      <c r="G25" s="3">
        <f t="shared" si="0"/>
        <v>58.599999999999994</v>
      </c>
    </row>
    <row r="26" spans="1:7" ht="11.25" customHeight="1">
      <c r="A26" s="75"/>
      <c r="B26" s="76"/>
      <c r="C26" s="76"/>
      <c r="D26" s="76"/>
      <c r="E26" s="77"/>
      <c r="F26" s="32">
        <v>2020</v>
      </c>
      <c r="G26" s="3">
        <f t="shared" si="0"/>
        <v>96.1</v>
      </c>
    </row>
    <row r="27" spans="1:7" ht="11.25" customHeight="1">
      <c r="A27" s="75"/>
      <c r="B27" s="76"/>
      <c r="C27" s="76"/>
      <c r="D27" s="76"/>
      <c r="E27" s="77"/>
      <c r="F27" s="32">
        <v>2021</v>
      </c>
      <c r="G27" s="3">
        <f t="shared" si="0"/>
        <v>124.8</v>
      </c>
    </row>
    <row r="28" spans="1:7" ht="11.25" customHeight="1">
      <c r="A28" s="78"/>
      <c r="B28" s="79"/>
      <c r="C28" s="79"/>
      <c r="D28" s="79"/>
      <c r="E28" s="80"/>
      <c r="F28" s="38">
        <v>2022</v>
      </c>
      <c r="G28" s="4">
        <f t="shared" si="0"/>
        <v>127.2</v>
      </c>
    </row>
    <row r="29" spans="1:7" ht="11.25" customHeight="1">
      <c r="A29" s="100" t="s">
        <v>17</v>
      </c>
      <c r="B29" s="101"/>
      <c r="C29" s="101"/>
      <c r="D29" s="101"/>
      <c r="E29" s="102"/>
      <c r="F29" s="5">
        <v>2017</v>
      </c>
      <c r="G29" s="41">
        <f aca="true" t="shared" si="1" ref="G29:G34">SUM(G35+G41)</f>
        <v>53.1</v>
      </c>
    </row>
    <row r="30" spans="1:7" ht="11.25" customHeight="1">
      <c r="A30" s="103"/>
      <c r="B30" s="104"/>
      <c r="C30" s="104"/>
      <c r="D30" s="104"/>
      <c r="E30" s="105"/>
      <c r="F30" s="6">
        <v>2018</v>
      </c>
      <c r="G30" s="42">
        <f t="shared" si="1"/>
        <v>51.5</v>
      </c>
    </row>
    <row r="31" spans="1:7" ht="11.25" customHeight="1">
      <c r="A31" s="103"/>
      <c r="B31" s="104"/>
      <c r="C31" s="104"/>
      <c r="D31" s="104"/>
      <c r="E31" s="105"/>
      <c r="F31" s="6">
        <v>2019</v>
      </c>
      <c r="G31" s="43">
        <f t="shared" si="1"/>
        <v>58.599999999999994</v>
      </c>
    </row>
    <row r="32" spans="1:7" ht="11.25" customHeight="1">
      <c r="A32" s="103"/>
      <c r="B32" s="104"/>
      <c r="C32" s="104"/>
      <c r="D32" s="104"/>
      <c r="E32" s="105"/>
      <c r="F32" s="6">
        <v>2020</v>
      </c>
      <c r="G32" s="44">
        <f t="shared" si="1"/>
        <v>96.1</v>
      </c>
    </row>
    <row r="33" spans="1:7" ht="11.25" customHeight="1">
      <c r="A33" s="103"/>
      <c r="B33" s="104"/>
      <c r="C33" s="104"/>
      <c r="D33" s="104"/>
      <c r="E33" s="105"/>
      <c r="F33" s="6">
        <v>2021</v>
      </c>
      <c r="G33" s="44">
        <f t="shared" si="1"/>
        <v>124.8</v>
      </c>
    </row>
    <row r="34" spans="1:7" ht="11.25" customHeight="1">
      <c r="A34" s="106"/>
      <c r="B34" s="107"/>
      <c r="C34" s="107"/>
      <c r="D34" s="107"/>
      <c r="E34" s="108"/>
      <c r="F34" s="7">
        <v>2022</v>
      </c>
      <c r="G34" s="45">
        <f t="shared" si="1"/>
        <v>127.2</v>
      </c>
    </row>
    <row r="35" spans="1:7" ht="11.25" customHeight="1">
      <c r="A35" s="56" t="s">
        <v>19</v>
      </c>
      <c r="B35" s="53" t="s">
        <v>18</v>
      </c>
      <c r="C35" s="53" t="s">
        <v>58</v>
      </c>
      <c r="D35" s="59">
        <v>2017</v>
      </c>
      <c r="E35" s="59">
        <v>2022</v>
      </c>
      <c r="F35" s="25">
        <v>2017</v>
      </c>
      <c r="G35" s="41">
        <v>17.5</v>
      </c>
    </row>
    <row r="36" spans="1:7" ht="11.25" customHeight="1">
      <c r="A36" s="57"/>
      <c r="B36" s="54"/>
      <c r="C36" s="54"/>
      <c r="D36" s="60"/>
      <c r="E36" s="60"/>
      <c r="F36" s="26">
        <v>2018</v>
      </c>
      <c r="G36" s="42">
        <f>26.5-9.6</f>
        <v>16.9</v>
      </c>
    </row>
    <row r="37" spans="1:7" ht="11.25" customHeight="1">
      <c r="A37" s="57"/>
      <c r="B37" s="54"/>
      <c r="C37" s="54"/>
      <c r="D37" s="60"/>
      <c r="E37" s="60"/>
      <c r="F37" s="26">
        <v>2019</v>
      </c>
      <c r="G37" s="43">
        <f>27.9-8.6</f>
        <v>19.299999999999997</v>
      </c>
    </row>
    <row r="38" spans="1:7" ht="11.25" customHeight="1">
      <c r="A38" s="57"/>
      <c r="B38" s="54"/>
      <c r="C38" s="54"/>
      <c r="D38" s="60"/>
      <c r="E38" s="60"/>
      <c r="F38" s="6">
        <v>2020</v>
      </c>
      <c r="G38" s="44">
        <v>31.8</v>
      </c>
    </row>
    <row r="39" spans="1:7" ht="11.25" customHeight="1">
      <c r="A39" s="57"/>
      <c r="B39" s="54"/>
      <c r="C39" s="54"/>
      <c r="D39" s="60"/>
      <c r="E39" s="60"/>
      <c r="F39" s="6">
        <v>2021</v>
      </c>
      <c r="G39" s="44">
        <v>41.3</v>
      </c>
    </row>
    <row r="40" spans="1:7" ht="11.25" customHeight="1">
      <c r="A40" s="58"/>
      <c r="B40" s="55"/>
      <c r="C40" s="55"/>
      <c r="D40" s="61"/>
      <c r="E40" s="61"/>
      <c r="F40" s="7">
        <v>2022</v>
      </c>
      <c r="G40" s="45">
        <v>42.5</v>
      </c>
    </row>
    <row r="41" spans="1:7" ht="11.25" customHeight="1">
      <c r="A41" s="56" t="s">
        <v>20</v>
      </c>
      <c r="B41" s="53" t="s">
        <v>21</v>
      </c>
      <c r="C41" s="53" t="s">
        <v>58</v>
      </c>
      <c r="D41" s="59">
        <v>2017</v>
      </c>
      <c r="E41" s="59">
        <v>2022</v>
      </c>
      <c r="F41" s="25">
        <v>2017</v>
      </c>
      <c r="G41" s="41">
        <v>35.6</v>
      </c>
    </row>
    <row r="42" spans="1:7" ht="11.25" customHeight="1">
      <c r="A42" s="57"/>
      <c r="B42" s="54"/>
      <c r="C42" s="54"/>
      <c r="D42" s="60"/>
      <c r="E42" s="60"/>
      <c r="F42" s="26">
        <v>2018</v>
      </c>
      <c r="G42" s="43">
        <f>54.1-19.5</f>
        <v>34.6</v>
      </c>
    </row>
    <row r="43" spans="1:7" ht="11.25" customHeight="1">
      <c r="A43" s="57"/>
      <c r="B43" s="54"/>
      <c r="C43" s="54"/>
      <c r="D43" s="60"/>
      <c r="E43" s="60"/>
      <c r="F43" s="26">
        <v>2019</v>
      </c>
      <c r="G43" s="43">
        <f>56.9-17.6</f>
        <v>39.3</v>
      </c>
    </row>
    <row r="44" spans="1:7" ht="11.25" customHeight="1">
      <c r="A44" s="57"/>
      <c r="B44" s="54"/>
      <c r="C44" s="54"/>
      <c r="D44" s="60"/>
      <c r="E44" s="60"/>
      <c r="F44" s="6">
        <v>2020</v>
      </c>
      <c r="G44" s="44">
        <v>64.3</v>
      </c>
    </row>
    <row r="45" spans="1:7" ht="11.25" customHeight="1">
      <c r="A45" s="57"/>
      <c r="B45" s="54"/>
      <c r="C45" s="54"/>
      <c r="D45" s="60"/>
      <c r="E45" s="60"/>
      <c r="F45" s="6">
        <v>2021</v>
      </c>
      <c r="G45" s="44">
        <v>83.5</v>
      </c>
    </row>
    <row r="46" spans="1:7" ht="11.25" customHeight="1">
      <c r="A46" s="58"/>
      <c r="B46" s="55"/>
      <c r="C46" s="55"/>
      <c r="D46" s="61"/>
      <c r="E46" s="61"/>
      <c r="F46" s="7">
        <v>2022</v>
      </c>
      <c r="G46" s="45">
        <v>84.7</v>
      </c>
    </row>
    <row r="47" spans="1:7" ht="11.25" customHeight="1">
      <c r="A47" s="72" t="s">
        <v>57</v>
      </c>
      <c r="B47" s="73"/>
      <c r="C47" s="73"/>
      <c r="D47" s="73"/>
      <c r="E47" s="74"/>
      <c r="F47" s="31">
        <v>2017</v>
      </c>
      <c r="G47" s="2">
        <f>SUM(G53)</f>
        <v>114.9</v>
      </c>
    </row>
    <row r="48" spans="1:7" ht="11.25" customHeight="1">
      <c r="A48" s="75"/>
      <c r="B48" s="76"/>
      <c r="C48" s="76"/>
      <c r="D48" s="76"/>
      <c r="E48" s="77"/>
      <c r="F48" s="32">
        <v>2018</v>
      </c>
      <c r="G48" s="3">
        <f>SUM(G54+G68)</f>
        <v>190</v>
      </c>
    </row>
    <row r="49" spans="1:7" ht="11.25" customHeight="1">
      <c r="A49" s="75"/>
      <c r="B49" s="76"/>
      <c r="C49" s="76"/>
      <c r="D49" s="76"/>
      <c r="E49" s="77"/>
      <c r="F49" s="32">
        <v>2019</v>
      </c>
      <c r="G49" s="3">
        <f>SUM(G55+G69)</f>
        <v>260.1</v>
      </c>
    </row>
    <row r="50" spans="1:7" ht="11.25" customHeight="1">
      <c r="A50" s="75"/>
      <c r="B50" s="76"/>
      <c r="C50" s="76"/>
      <c r="D50" s="76"/>
      <c r="E50" s="77"/>
      <c r="F50" s="32">
        <v>2020</v>
      </c>
      <c r="G50" s="3">
        <f>SUM(G56+G70)</f>
        <v>423</v>
      </c>
    </row>
    <row r="51" spans="1:7" ht="11.25" customHeight="1">
      <c r="A51" s="75"/>
      <c r="B51" s="76"/>
      <c r="C51" s="76"/>
      <c r="D51" s="76"/>
      <c r="E51" s="77"/>
      <c r="F51" s="32">
        <v>2021</v>
      </c>
      <c r="G51" s="3">
        <f>SUM(G57+G71)</f>
        <v>510</v>
      </c>
    </row>
    <row r="52" spans="1:7" ht="11.25" customHeight="1">
      <c r="A52" s="78"/>
      <c r="B52" s="79"/>
      <c r="C52" s="79"/>
      <c r="D52" s="79"/>
      <c r="E52" s="80"/>
      <c r="F52" s="38">
        <v>2022</v>
      </c>
      <c r="G52" s="4">
        <f>SUM(G58)</f>
        <v>220</v>
      </c>
    </row>
    <row r="53" spans="1:7" ht="11.25" customHeight="1">
      <c r="A53" s="62" t="s">
        <v>22</v>
      </c>
      <c r="B53" s="63"/>
      <c r="C53" s="63"/>
      <c r="D53" s="63"/>
      <c r="E53" s="68"/>
      <c r="F53" s="25">
        <v>2017</v>
      </c>
      <c r="G53" s="19">
        <f>SUM(G59)</f>
        <v>114.9</v>
      </c>
    </row>
    <row r="54" spans="1:7" ht="11.25" customHeight="1">
      <c r="A54" s="64"/>
      <c r="B54" s="65"/>
      <c r="C54" s="65"/>
      <c r="D54" s="65"/>
      <c r="E54" s="69"/>
      <c r="F54" s="26">
        <v>2018</v>
      </c>
      <c r="G54" s="20">
        <f>SUM(G63)</f>
        <v>180</v>
      </c>
    </row>
    <row r="55" spans="1:7" ht="11.25" customHeight="1">
      <c r="A55" s="64"/>
      <c r="B55" s="65"/>
      <c r="C55" s="65"/>
      <c r="D55" s="65"/>
      <c r="E55" s="69"/>
      <c r="F55" s="26">
        <v>2019</v>
      </c>
      <c r="G55" s="9">
        <f>SUM(G64)</f>
        <v>186</v>
      </c>
    </row>
    <row r="56" spans="1:7" ht="11.25" customHeight="1">
      <c r="A56" s="64"/>
      <c r="B56" s="65"/>
      <c r="C56" s="65"/>
      <c r="D56" s="65"/>
      <c r="E56" s="69"/>
      <c r="F56" s="26">
        <v>2020</v>
      </c>
      <c r="G56" s="9">
        <f>SUM(G65)</f>
        <v>223</v>
      </c>
    </row>
    <row r="57" spans="1:7" ht="11.25" customHeight="1">
      <c r="A57" s="64"/>
      <c r="B57" s="65"/>
      <c r="C57" s="65"/>
      <c r="D57" s="65"/>
      <c r="E57" s="69"/>
      <c r="F57" s="6">
        <v>2021</v>
      </c>
      <c r="G57" s="17">
        <f>SUM(G66)</f>
        <v>210</v>
      </c>
    </row>
    <row r="58" spans="1:7" ht="11.25" customHeight="1">
      <c r="A58" s="66"/>
      <c r="B58" s="67"/>
      <c r="C58" s="67"/>
      <c r="D58" s="67"/>
      <c r="E58" s="70"/>
      <c r="F58" s="7">
        <v>2022</v>
      </c>
      <c r="G58" s="18">
        <f>SUM(G67)</f>
        <v>220</v>
      </c>
    </row>
    <row r="59" spans="1:7" ht="11.25" customHeight="1">
      <c r="A59" s="51" t="s">
        <v>25</v>
      </c>
      <c r="B59" s="52" t="s">
        <v>23</v>
      </c>
      <c r="C59" s="53" t="s">
        <v>58</v>
      </c>
      <c r="D59" s="50">
        <v>2017</v>
      </c>
      <c r="E59" s="50">
        <v>2017</v>
      </c>
      <c r="F59" s="25">
        <v>2017</v>
      </c>
      <c r="G59" s="21">
        <v>114.9</v>
      </c>
    </row>
    <row r="60" spans="1:7" ht="11.25" customHeight="1">
      <c r="A60" s="51"/>
      <c r="B60" s="52"/>
      <c r="C60" s="54"/>
      <c r="D60" s="50"/>
      <c r="E60" s="50"/>
      <c r="F60" s="26"/>
      <c r="G60" s="22"/>
    </row>
    <row r="61" spans="1:7" ht="11.25" customHeight="1">
      <c r="A61" s="51"/>
      <c r="B61" s="52"/>
      <c r="C61" s="54"/>
      <c r="D61" s="50"/>
      <c r="E61" s="50"/>
      <c r="F61" s="26"/>
      <c r="G61" s="22"/>
    </row>
    <row r="62" spans="1:7" ht="24.75" customHeight="1">
      <c r="A62" s="51"/>
      <c r="B62" s="52"/>
      <c r="C62" s="55"/>
      <c r="D62" s="50"/>
      <c r="E62" s="50"/>
      <c r="F62" s="27"/>
      <c r="G62" s="23"/>
    </row>
    <row r="63" spans="1:7" ht="12" customHeight="1">
      <c r="A63" s="51" t="s">
        <v>26</v>
      </c>
      <c r="B63" s="71" t="s">
        <v>24</v>
      </c>
      <c r="C63" s="71" t="s">
        <v>58</v>
      </c>
      <c r="D63" s="50">
        <v>2018</v>
      </c>
      <c r="E63" s="50">
        <v>2022</v>
      </c>
      <c r="F63" s="5">
        <v>2018</v>
      </c>
      <c r="G63" s="16">
        <v>180</v>
      </c>
    </row>
    <row r="64" spans="1:7" ht="12" customHeight="1">
      <c r="A64" s="51"/>
      <c r="B64" s="71"/>
      <c r="C64" s="71"/>
      <c r="D64" s="50"/>
      <c r="E64" s="50"/>
      <c r="F64" s="6">
        <v>2019</v>
      </c>
      <c r="G64" s="17">
        <v>186</v>
      </c>
    </row>
    <row r="65" spans="1:7" ht="12" customHeight="1">
      <c r="A65" s="51"/>
      <c r="B65" s="71"/>
      <c r="C65" s="71"/>
      <c r="D65" s="50"/>
      <c r="E65" s="50"/>
      <c r="F65" s="26">
        <v>2020</v>
      </c>
      <c r="G65" s="9">
        <f>200+23</f>
        <v>223</v>
      </c>
    </row>
    <row r="66" spans="1:7" ht="12" customHeight="1">
      <c r="A66" s="51"/>
      <c r="B66" s="71"/>
      <c r="C66" s="71"/>
      <c r="D66" s="50"/>
      <c r="E66" s="50"/>
      <c r="F66" s="6">
        <v>2021</v>
      </c>
      <c r="G66" s="17">
        <v>210</v>
      </c>
    </row>
    <row r="67" spans="1:7" ht="32.25" customHeight="1">
      <c r="A67" s="51"/>
      <c r="B67" s="71"/>
      <c r="C67" s="71"/>
      <c r="D67" s="50"/>
      <c r="E67" s="50"/>
      <c r="F67" s="7">
        <v>2022</v>
      </c>
      <c r="G67" s="18">
        <v>220</v>
      </c>
    </row>
    <row r="68" spans="1:7" ht="12.75" customHeight="1">
      <c r="A68" s="62" t="s">
        <v>27</v>
      </c>
      <c r="B68" s="63"/>
      <c r="C68" s="63"/>
      <c r="D68" s="63"/>
      <c r="E68" s="68"/>
      <c r="F68" s="25" t="s">
        <v>61</v>
      </c>
      <c r="G68" s="16">
        <f>SUM(G81)</f>
        <v>10</v>
      </c>
    </row>
    <row r="69" spans="1:7" ht="12.75" customHeight="1">
      <c r="A69" s="64"/>
      <c r="B69" s="65"/>
      <c r="C69" s="65"/>
      <c r="D69" s="65"/>
      <c r="E69" s="69"/>
      <c r="F69" s="26" t="s">
        <v>62</v>
      </c>
      <c r="G69" s="17">
        <f>SUM(G77+G79+G84)</f>
        <v>74.10000000000001</v>
      </c>
    </row>
    <row r="70" spans="1:7" ht="12.75" customHeight="1">
      <c r="A70" s="64"/>
      <c r="B70" s="65"/>
      <c r="C70" s="65"/>
      <c r="D70" s="65"/>
      <c r="E70" s="69"/>
      <c r="F70" s="26">
        <v>2020</v>
      </c>
      <c r="G70" s="17">
        <f>SUM(G73+G75)</f>
        <v>200</v>
      </c>
    </row>
    <row r="71" spans="1:7" ht="12.75" customHeight="1">
      <c r="A71" s="64"/>
      <c r="B71" s="65"/>
      <c r="C71" s="65"/>
      <c r="D71" s="65"/>
      <c r="E71" s="69"/>
      <c r="F71" s="26">
        <v>2021</v>
      </c>
      <c r="G71" s="17">
        <f>SUM(G76)</f>
        <v>300</v>
      </c>
    </row>
    <row r="72" spans="1:7" ht="4.5" customHeight="1">
      <c r="A72" s="66"/>
      <c r="B72" s="67"/>
      <c r="C72" s="67"/>
      <c r="D72" s="67"/>
      <c r="E72" s="70"/>
      <c r="F72" s="27"/>
      <c r="G72" s="18"/>
    </row>
    <row r="73" spans="1:7" s="40" customFormat="1" ht="12" customHeight="1">
      <c r="A73" s="56" t="s">
        <v>28</v>
      </c>
      <c r="B73" s="53" t="s">
        <v>82</v>
      </c>
      <c r="C73" s="53" t="s">
        <v>58</v>
      </c>
      <c r="D73" s="59">
        <v>2020</v>
      </c>
      <c r="E73" s="59">
        <v>2020</v>
      </c>
      <c r="F73" s="25">
        <v>2020</v>
      </c>
      <c r="G73" s="16">
        <v>100</v>
      </c>
    </row>
    <row r="74" spans="1:7" s="40" customFormat="1" ht="69" customHeight="1">
      <c r="A74" s="58"/>
      <c r="B74" s="55"/>
      <c r="C74" s="55"/>
      <c r="D74" s="61"/>
      <c r="E74" s="61"/>
      <c r="F74" s="27"/>
      <c r="G74" s="18"/>
    </row>
    <row r="75" spans="1:7" s="40" customFormat="1" ht="12" customHeight="1">
      <c r="A75" s="56" t="s">
        <v>109</v>
      </c>
      <c r="B75" s="53" t="s">
        <v>83</v>
      </c>
      <c r="C75" s="53" t="s">
        <v>58</v>
      </c>
      <c r="D75" s="59">
        <v>2020</v>
      </c>
      <c r="E75" s="59">
        <v>2021</v>
      </c>
      <c r="F75" s="25">
        <v>2020</v>
      </c>
      <c r="G75" s="16">
        <v>100</v>
      </c>
    </row>
    <row r="76" spans="1:7" s="40" customFormat="1" ht="46.5" customHeight="1">
      <c r="A76" s="58"/>
      <c r="B76" s="55"/>
      <c r="C76" s="55"/>
      <c r="D76" s="61"/>
      <c r="E76" s="61"/>
      <c r="F76" s="27">
        <v>2021</v>
      </c>
      <c r="G76" s="18">
        <v>300</v>
      </c>
    </row>
    <row r="77" spans="1:7" ht="12" customHeight="1">
      <c r="A77" s="56" t="s">
        <v>29</v>
      </c>
      <c r="B77" s="53" t="s">
        <v>72</v>
      </c>
      <c r="C77" s="53" t="s">
        <v>58</v>
      </c>
      <c r="D77" s="59">
        <v>2019</v>
      </c>
      <c r="E77" s="59">
        <v>2019</v>
      </c>
      <c r="F77" s="25">
        <v>2019</v>
      </c>
      <c r="G77" s="16">
        <v>45.2</v>
      </c>
    </row>
    <row r="78" spans="1:7" ht="24" customHeight="1">
      <c r="A78" s="58"/>
      <c r="B78" s="55"/>
      <c r="C78" s="55"/>
      <c r="D78" s="61"/>
      <c r="E78" s="61"/>
      <c r="F78" s="27"/>
      <c r="G78" s="18"/>
    </row>
    <row r="79" spans="1:7" ht="12" customHeight="1">
      <c r="A79" s="56" t="s">
        <v>76</v>
      </c>
      <c r="B79" s="53" t="s">
        <v>75</v>
      </c>
      <c r="C79" s="53" t="s">
        <v>58</v>
      </c>
      <c r="D79" s="59">
        <v>2019</v>
      </c>
      <c r="E79" s="59">
        <v>2019</v>
      </c>
      <c r="F79" s="25">
        <v>2019</v>
      </c>
      <c r="G79" s="16">
        <v>3.6</v>
      </c>
    </row>
    <row r="80" spans="1:7" ht="36" customHeight="1">
      <c r="A80" s="58"/>
      <c r="B80" s="55"/>
      <c r="C80" s="55"/>
      <c r="D80" s="61"/>
      <c r="E80" s="61"/>
      <c r="F80" s="27"/>
      <c r="G80" s="18"/>
    </row>
    <row r="81" spans="1:7" ht="12" customHeight="1">
      <c r="A81" s="56" t="s">
        <v>77</v>
      </c>
      <c r="B81" s="81" t="s">
        <v>30</v>
      </c>
      <c r="C81" s="53" t="s">
        <v>58</v>
      </c>
      <c r="D81" s="59">
        <v>2018</v>
      </c>
      <c r="E81" s="59">
        <v>2018</v>
      </c>
      <c r="F81" s="25">
        <v>2018</v>
      </c>
      <c r="G81" s="16">
        <v>10</v>
      </c>
    </row>
    <row r="82" spans="1:7" ht="12" customHeight="1">
      <c r="A82" s="57"/>
      <c r="B82" s="82"/>
      <c r="C82" s="54"/>
      <c r="D82" s="60"/>
      <c r="E82" s="60"/>
      <c r="F82" s="26"/>
      <c r="G82" s="9"/>
    </row>
    <row r="83" spans="1:7" ht="11.25" customHeight="1">
      <c r="A83" s="58"/>
      <c r="B83" s="83"/>
      <c r="C83" s="55"/>
      <c r="D83" s="61"/>
      <c r="E83" s="61"/>
      <c r="F83" s="27"/>
      <c r="G83" s="10"/>
    </row>
    <row r="84" spans="1:7" ht="12" customHeight="1">
      <c r="A84" s="56" t="s">
        <v>84</v>
      </c>
      <c r="B84" s="53" t="s">
        <v>73</v>
      </c>
      <c r="C84" s="53" t="s">
        <v>58</v>
      </c>
      <c r="D84" s="59">
        <v>2019</v>
      </c>
      <c r="E84" s="59">
        <v>2019</v>
      </c>
      <c r="F84" s="25">
        <v>2019</v>
      </c>
      <c r="G84" s="16">
        <v>25.3</v>
      </c>
    </row>
    <row r="85" spans="1:7" ht="34.5" customHeight="1">
      <c r="A85" s="58"/>
      <c r="B85" s="55"/>
      <c r="C85" s="55"/>
      <c r="D85" s="61"/>
      <c r="E85" s="61"/>
      <c r="F85" s="27"/>
      <c r="G85" s="18"/>
    </row>
    <row r="86" spans="1:7" ht="12.75" customHeight="1">
      <c r="A86" s="72" t="s">
        <v>31</v>
      </c>
      <c r="B86" s="73"/>
      <c r="C86" s="73"/>
      <c r="D86" s="73"/>
      <c r="E86" s="74"/>
      <c r="F86" s="34">
        <v>2017</v>
      </c>
      <c r="G86" s="3">
        <f>SUM(G92+G123)</f>
        <v>288.8</v>
      </c>
    </row>
    <row r="87" spans="1:7" ht="12.75" customHeight="1">
      <c r="A87" s="75"/>
      <c r="B87" s="76"/>
      <c r="C87" s="76"/>
      <c r="D87" s="76"/>
      <c r="E87" s="77"/>
      <c r="F87" s="34">
        <v>2018</v>
      </c>
      <c r="G87" s="3">
        <f>SUM(G93+G124)</f>
        <v>350</v>
      </c>
    </row>
    <row r="88" spans="1:7" ht="12.75" customHeight="1">
      <c r="A88" s="75"/>
      <c r="B88" s="76"/>
      <c r="C88" s="76"/>
      <c r="D88" s="76"/>
      <c r="E88" s="77"/>
      <c r="F88" s="34">
        <v>2019</v>
      </c>
      <c r="G88" s="3">
        <f>SUM(G94+G125)</f>
        <v>432</v>
      </c>
    </row>
    <row r="89" spans="1:7" ht="12.75" customHeight="1">
      <c r="A89" s="75"/>
      <c r="B89" s="76"/>
      <c r="C89" s="76"/>
      <c r="D89" s="76"/>
      <c r="E89" s="77"/>
      <c r="F89" s="32">
        <v>2020</v>
      </c>
      <c r="G89" s="3">
        <f>SUM(G115+G95+G126)</f>
        <v>657</v>
      </c>
    </row>
    <row r="90" spans="1:7" ht="12.75" customHeight="1">
      <c r="A90" s="75"/>
      <c r="B90" s="76"/>
      <c r="C90" s="76"/>
      <c r="D90" s="76"/>
      <c r="E90" s="77"/>
      <c r="F90" s="32">
        <v>2021</v>
      </c>
      <c r="G90" s="3">
        <f>SUM(G96+G127)</f>
        <v>645</v>
      </c>
    </row>
    <row r="91" spans="1:7" ht="12.75" customHeight="1">
      <c r="A91" s="78"/>
      <c r="B91" s="79"/>
      <c r="C91" s="79"/>
      <c r="D91" s="79"/>
      <c r="E91" s="80"/>
      <c r="F91" s="38">
        <v>2022</v>
      </c>
      <c r="G91" s="4">
        <f>SUM(G97+G128)</f>
        <v>345</v>
      </c>
    </row>
    <row r="92" spans="1:7" ht="12.75" customHeight="1">
      <c r="A92" s="62" t="s">
        <v>97</v>
      </c>
      <c r="B92" s="63"/>
      <c r="C92" s="63"/>
      <c r="D92" s="63"/>
      <c r="E92" s="63"/>
      <c r="F92" s="25">
        <v>2017</v>
      </c>
      <c r="G92" s="16">
        <f>SUM(G107)</f>
        <v>20</v>
      </c>
    </row>
    <row r="93" spans="1:7" ht="12.75" customHeight="1">
      <c r="A93" s="64"/>
      <c r="B93" s="65"/>
      <c r="C93" s="65"/>
      <c r="D93" s="65"/>
      <c r="E93" s="65"/>
      <c r="F93" s="26">
        <v>2018</v>
      </c>
      <c r="G93" s="17">
        <f>SUM(G98)</f>
        <v>150</v>
      </c>
    </row>
    <row r="94" spans="1:7" ht="12.75" customHeight="1">
      <c r="A94" s="64"/>
      <c r="B94" s="65"/>
      <c r="C94" s="65"/>
      <c r="D94" s="65"/>
      <c r="E94" s="65"/>
      <c r="F94" s="26">
        <v>2019</v>
      </c>
      <c r="G94" s="17">
        <f>SUM(G99)</f>
        <v>210</v>
      </c>
    </row>
    <row r="95" spans="1:7" ht="12.75" customHeight="1">
      <c r="A95" s="64"/>
      <c r="B95" s="65"/>
      <c r="C95" s="65"/>
      <c r="D95" s="65"/>
      <c r="E95" s="65"/>
      <c r="F95" s="26">
        <v>2020</v>
      </c>
      <c r="G95" s="17">
        <f>SUM(G100+G111)</f>
        <v>130</v>
      </c>
    </row>
    <row r="96" spans="1:7" ht="12.75" customHeight="1">
      <c r="A96" s="64"/>
      <c r="B96" s="65"/>
      <c r="C96" s="65"/>
      <c r="D96" s="65"/>
      <c r="E96" s="65"/>
      <c r="F96" s="26">
        <v>2021</v>
      </c>
      <c r="G96" s="17">
        <f>SUM(G101+G108+G103)</f>
        <v>345</v>
      </c>
    </row>
    <row r="97" spans="1:7" ht="12.75" customHeight="1">
      <c r="A97" s="66"/>
      <c r="B97" s="67"/>
      <c r="C97" s="67"/>
      <c r="D97" s="67"/>
      <c r="E97" s="67"/>
      <c r="F97" s="27">
        <v>2022</v>
      </c>
      <c r="G97" s="18">
        <f>SUM(G102+G109+G104)</f>
        <v>345</v>
      </c>
    </row>
    <row r="98" spans="1:7" ht="11.25" customHeight="1">
      <c r="A98" s="56" t="s">
        <v>32</v>
      </c>
      <c r="B98" s="53" t="s">
        <v>33</v>
      </c>
      <c r="C98" s="53" t="s">
        <v>58</v>
      </c>
      <c r="D98" s="59">
        <v>2018</v>
      </c>
      <c r="E98" s="59">
        <v>2022</v>
      </c>
      <c r="F98" s="25">
        <v>2018</v>
      </c>
      <c r="G98" s="16">
        <v>150</v>
      </c>
    </row>
    <row r="99" spans="1:7" ht="11.25" customHeight="1">
      <c r="A99" s="57"/>
      <c r="B99" s="54"/>
      <c r="C99" s="54"/>
      <c r="D99" s="60"/>
      <c r="E99" s="60"/>
      <c r="F99" s="26">
        <v>2019</v>
      </c>
      <c r="G99" s="17">
        <v>210</v>
      </c>
    </row>
    <row r="100" spans="1:7" ht="11.25" customHeight="1">
      <c r="A100" s="57"/>
      <c r="B100" s="54"/>
      <c r="C100" s="54"/>
      <c r="D100" s="60"/>
      <c r="E100" s="60"/>
      <c r="F100" s="26">
        <v>2020</v>
      </c>
      <c r="G100" s="17">
        <f>210-23-77</f>
        <v>110</v>
      </c>
    </row>
    <row r="101" spans="1:7" ht="11.25" customHeight="1">
      <c r="A101" s="57"/>
      <c r="B101" s="54"/>
      <c r="C101" s="54"/>
      <c r="D101" s="60"/>
      <c r="E101" s="60"/>
      <c r="F101" s="26">
        <v>2021</v>
      </c>
      <c r="G101" s="17">
        <v>220</v>
      </c>
    </row>
    <row r="102" spans="1:7" ht="11.25" customHeight="1">
      <c r="A102" s="58"/>
      <c r="B102" s="55"/>
      <c r="C102" s="55"/>
      <c r="D102" s="61"/>
      <c r="E102" s="61"/>
      <c r="F102" s="26">
        <v>2022</v>
      </c>
      <c r="G102" s="17">
        <v>250</v>
      </c>
    </row>
    <row r="103" spans="1:7" ht="12" customHeight="1">
      <c r="A103" s="51" t="s">
        <v>98</v>
      </c>
      <c r="B103" s="52" t="s">
        <v>99</v>
      </c>
      <c r="C103" s="52" t="s">
        <v>58</v>
      </c>
      <c r="D103" s="50">
        <v>2021</v>
      </c>
      <c r="E103" s="50">
        <v>2022</v>
      </c>
      <c r="F103" s="25">
        <v>2021</v>
      </c>
      <c r="G103" s="21">
        <v>80</v>
      </c>
    </row>
    <row r="104" spans="1:7" ht="12" customHeight="1">
      <c r="A104" s="51"/>
      <c r="B104" s="52"/>
      <c r="C104" s="52"/>
      <c r="D104" s="50"/>
      <c r="E104" s="50"/>
      <c r="F104" s="26">
        <v>2022</v>
      </c>
      <c r="G104" s="22">
        <v>50</v>
      </c>
    </row>
    <row r="105" spans="1:7" ht="6.75" customHeight="1">
      <c r="A105" s="51"/>
      <c r="B105" s="52"/>
      <c r="C105" s="52"/>
      <c r="D105" s="50"/>
      <c r="E105" s="50"/>
      <c r="F105" s="26"/>
      <c r="G105" s="22"/>
    </row>
    <row r="106" spans="1:7" ht="3" customHeight="1">
      <c r="A106" s="51"/>
      <c r="B106" s="52"/>
      <c r="C106" s="52"/>
      <c r="D106" s="50"/>
      <c r="E106" s="50"/>
      <c r="F106" s="27"/>
      <c r="G106" s="23"/>
    </row>
    <row r="107" spans="1:7" ht="11.25" customHeight="1">
      <c r="A107" s="51" t="s">
        <v>101</v>
      </c>
      <c r="B107" s="52" t="s">
        <v>86</v>
      </c>
      <c r="C107" s="53" t="s">
        <v>58</v>
      </c>
      <c r="D107" s="50">
        <v>2017</v>
      </c>
      <c r="E107" s="50">
        <v>2022</v>
      </c>
      <c r="F107" s="25">
        <v>2017</v>
      </c>
      <c r="G107" s="16">
        <v>20</v>
      </c>
    </row>
    <row r="108" spans="1:7" ht="11.25" customHeight="1">
      <c r="A108" s="51"/>
      <c r="B108" s="52"/>
      <c r="C108" s="54"/>
      <c r="D108" s="50"/>
      <c r="E108" s="50"/>
      <c r="F108" s="26">
        <v>2021</v>
      </c>
      <c r="G108" s="17">
        <v>45</v>
      </c>
    </row>
    <row r="109" spans="1:7" ht="11.25" customHeight="1">
      <c r="A109" s="51"/>
      <c r="B109" s="52"/>
      <c r="C109" s="54"/>
      <c r="D109" s="50"/>
      <c r="E109" s="50"/>
      <c r="F109" s="26">
        <v>2022</v>
      </c>
      <c r="G109" s="17">
        <v>45</v>
      </c>
    </row>
    <row r="110" spans="1:7" ht="3.75" customHeight="1">
      <c r="A110" s="51"/>
      <c r="B110" s="52"/>
      <c r="C110" s="55"/>
      <c r="D110" s="50"/>
      <c r="E110" s="50"/>
      <c r="F110" s="26"/>
      <c r="G110" s="17"/>
    </row>
    <row r="111" spans="1:7" ht="11.25" customHeight="1">
      <c r="A111" s="51" t="s">
        <v>55</v>
      </c>
      <c r="B111" s="52" t="s">
        <v>34</v>
      </c>
      <c r="C111" s="52" t="s">
        <v>58</v>
      </c>
      <c r="D111" s="50">
        <v>2020</v>
      </c>
      <c r="E111" s="50">
        <v>2020</v>
      </c>
      <c r="F111" s="25">
        <v>2020</v>
      </c>
      <c r="G111" s="21">
        <v>20</v>
      </c>
    </row>
    <row r="112" spans="1:7" ht="11.25" customHeight="1">
      <c r="A112" s="51"/>
      <c r="B112" s="52"/>
      <c r="C112" s="52"/>
      <c r="D112" s="50"/>
      <c r="E112" s="50"/>
      <c r="F112" s="26"/>
      <c r="G112" s="22"/>
    </row>
    <row r="113" spans="1:7" ht="6.75" customHeight="1">
      <c r="A113" s="51"/>
      <c r="B113" s="52"/>
      <c r="C113" s="52"/>
      <c r="D113" s="50"/>
      <c r="E113" s="50"/>
      <c r="F113" s="26"/>
      <c r="G113" s="22"/>
    </row>
    <row r="114" spans="1:7" ht="5.25" customHeight="1">
      <c r="A114" s="51"/>
      <c r="B114" s="52"/>
      <c r="C114" s="52"/>
      <c r="D114" s="50"/>
      <c r="E114" s="50"/>
      <c r="F114" s="27"/>
      <c r="G114" s="18"/>
    </row>
    <row r="115" spans="1:7" ht="15" customHeight="1">
      <c r="A115" s="62" t="s">
        <v>96</v>
      </c>
      <c r="B115" s="63"/>
      <c r="C115" s="63"/>
      <c r="D115" s="63"/>
      <c r="E115" s="63"/>
      <c r="F115" s="25">
        <v>2020</v>
      </c>
      <c r="G115" s="16">
        <f>SUM(G118)</f>
        <v>250</v>
      </c>
    </row>
    <row r="116" spans="1:7" ht="7.5" customHeight="1">
      <c r="A116" s="64"/>
      <c r="B116" s="65"/>
      <c r="C116" s="65"/>
      <c r="D116" s="65"/>
      <c r="E116" s="65"/>
      <c r="F116" s="26"/>
      <c r="G116" s="17"/>
    </row>
    <row r="117" spans="1:7" ht="7.5" customHeight="1">
      <c r="A117" s="66"/>
      <c r="B117" s="67"/>
      <c r="C117" s="67"/>
      <c r="D117" s="67"/>
      <c r="E117" s="67"/>
      <c r="F117" s="27"/>
      <c r="G117" s="18"/>
    </row>
    <row r="118" spans="1:7" ht="15">
      <c r="A118" s="56" t="s">
        <v>35</v>
      </c>
      <c r="B118" s="53" t="s">
        <v>65</v>
      </c>
      <c r="C118" s="53" t="s">
        <v>58</v>
      </c>
      <c r="D118" s="59">
        <v>2020</v>
      </c>
      <c r="E118" s="59">
        <v>2020</v>
      </c>
      <c r="F118" s="25">
        <v>2020</v>
      </c>
      <c r="G118" s="16">
        <f>125+125</f>
        <v>250</v>
      </c>
    </row>
    <row r="119" spans="1:7" ht="15">
      <c r="A119" s="57"/>
      <c r="B119" s="54"/>
      <c r="C119" s="54"/>
      <c r="D119" s="60"/>
      <c r="E119" s="60"/>
      <c r="F119" s="46"/>
      <c r="G119" s="47"/>
    </row>
    <row r="120" spans="1:7" ht="15">
      <c r="A120" s="57"/>
      <c r="B120" s="54"/>
      <c r="C120" s="54"/>
      <c r="D120" s="60"/>
      <c r="E120" s="60"/>
      <c r="F120" s="26"/>
      <c r="G120" s="24"/>
    </row>
    <row r="121" spans="1:7" ht="15">
      <c r="A121" s="57"/>
      <c r="B121" s="54"/>
      <c r="C121" s="54"/>
      <c r="D121" s="60"/>
      <c r="E121" s="60"/>
      <c r="F121" s="26"/>
      <c r="G121" s="24"/>
    </row>
    <row r="122" spans="1:7" ht="33" customHeight="1">
      <c r="A122" s="58"/>
      <c r="B122" s="55"/>
      <c r="C122" s="55"/>
      <c r="D122" s="61"/>
      <c r="E122" s="61"/>
      <c r="F122" s="27"/>
      <c r="G122" s="13"/>
    </row>
    <row r="123" spans="1:7" ht="11.25" customHeight="1">
      <c r="A123" s="100" t="s">
        <v>88</v>
      </c>
      <c r="B123" s="101"/>
      <c r="C123" s="101"/>
      <c r="D123" s="101"/>
      <c r="E123" s="101"/>
      <c r="F123" s="25">
        <v>2017</v>
      </c>
      <c r="G123" s="16">
        <f>SUM(G129+G132)</f>
        <v>268.8</v>
      </c>
    </row>
    <row r="124" spans="1:7" ht="11.25" customHeight="1">
      <c r="A124" s="103"/>
      <c r="B124" s="104"/>
      <c r="C124" s="104"/>
      <c r="D124" s="104"/>
      <c r="E124" s="104"/>
      <c r="F124" s="26">
        <v>2018</v>
      </c>
      <c r="G124" s="17">
        <f>SUM(G130+G133)</f>
        <v>200</v>
      </c>
    </row>
    <row r="125" spans="1:7" ht="11.25" customHeight="1">
      <c r="A125" s="103"/>
      <c r="B125" s="104"/>
      <c r="C125" s="104"/>
      <c r="D125" s="104"/>
      <c r="E125" s="104"/>
      <c r="F125" s="26">
        <v>2019</v>
      </c>
      <c r="G125" s="17">
        <f>SUM(G135+G138)</f>
        <v>222</v>
      </c>
    </row>
    <row r="126" spans="1:7" ht="11.25" customHeight="1">
      <c r="A126" s="103"/>
      <c r="B126" s="104"/>
      <c r="C126" s="104"/>
      <c r="D126" s="104"/>
      <c r="E126" s="104"/>
      <c r="F126" s="26">
        <v>2020</v>
      </c>
      <c r="G126" s="17">
        <f>SUM(G136+G141+G144)</f>
        <v>277</v>
      </c>
    </row>
    <row r="127" spans="1:7" ht="11.25" customHeight="1">
      <c r="A127" s="103"/>
      <c r="B127" s="104"/>
      <c r="C127" s="104"/>
      <c r="D127" s="104"/>
      <c r="E127" s="104"/>
      <c r="F127" s="26">
        <v>2021</v>
      </c>
      <c r="G127" s="17">
        <f>SUM(G147)</f>
        <v>300</v>
      </c>
    </row>
    <row r="128" spans="1:7" ht="2.25" customHeight="1">
      <c r="A128" s="106"/>
      <c r="B128" s="107"/>
      <c r="C128" s="107"/>
      <c r="D128" s="107"/>
      <c r="E128" s="107"/>
      <c r="F128" s="27"/>
      <c r="G128" s="17"/>
    </row>
    <row r="129" spans="1:7" ht="12" customHeight="1">
      <c r="A129" s="56" t="s">
        <v>89</v>
      </c>
      <c r="B129" s="53" t="s">
        <v>36</v>
      </c>
      <c r="C129" s="53" t="s">
        <v>58</v>
      </c>
      <c r="D129" s="59">
        <v>2017</v>
      </c>
      <c r="E129" s="118">
        <v>2018</v>
      </c>
      <c r="F129" s="25">
        <v>2017</v>
      </c>
      <c r="G129" s="12">
        <v>200</v>
      </c>
    </row>
    <row r="130" spans="1:7" ht="12" customHeight="1">
      <c r="A130" s="57"/>
      <c r="B130" s="54"/>
      <c r="C130" s="54"/>
      <c r="D130" s="60"/>
      <c r="E130" s="119"/>
      <c r="F130" s="26">
        <v>2018</v>
      </c>
      <c r="G130" s="24">
        <v>200</v>
      </c>
    </row>
    <row r="131" spans="1:7" ht="22.5" customHeight="1">
      <c r="A131" s="57"/>
      <c r="B131" s="54"/>
      <c r="C131" s="54"/>
      <c r="D131" s="60"/>
      <c r="E131" s="119"/>
      <c r="F131" s="26"/>
      <c r="G131" s="24"/>
    </row>
    <row r="132" spans="1:7" ht="12" customHeight="1">
      <c r="A132" s="56" t="s">
        <v>90</v>
      </c>
      <c r="B132" s="53" t="s">
        <v>37</v>
      </c>
      <c r="C132" s="53" t="s">
        <v>58</v>
      </c>
      <c r="D132" s="59">
        <v>2017</v>
      </c>
      <c r="E132" s="118">
        <v>2017</v>
      </c>
      <c r="F132" s="25">
        <v>2017</v>
      </c>
      <c r="G132" s="12">
        <v>68.8</v>
      </c>
    </row>
    <row r="133" spans="1:7" ht="12" customHeight="1">
      <c r="A133" s="57"/>
      <c r="B133" s="54"/>
      <c r="C133" s="54"/>
      <c r="D133" s="60"/>
      <c r="E133" s="119"/>
      <c r="F133" s="26"/>
      <c r="G133" s="24"/>
    </row>
    <row r="134" spans="1:7" ht="22.5" customHeight="1">
      <c r="A134" s="57"/>
      <c r="B134" s="54"/>
      <c r="C134" s="54"/>
      <c r="D134" s="60"/>
      <c r="E134" s="119"/>
      <c r="F134" s="26"/>
      <c r="G134" s="24"/>
    </row>
    <row r="135" spans="1:7" ht="12" customHeight="1">
      <c r="A135" s="56" t="s">
        <v>91</v>
      </c>
      <c r="B135" s="53" t="s">
        <v>66</v>
      </c>
      <c r="C135" s="59" t="s">
        <v>58</v>
      </c>
      <c r="D135" s="59">
        <v>2019</v>
      </c>
      <c r="E135" s="59">
        <v>2019</v>
      </c>
      <c r="F135" s="25">
        <v>2019</v>
      </c>
      <c r="G135" s="12">
        <f>100+50-8</f>
        <v>142</v>
      </c>
    </row>
    <row r="136" spans="1:7" ht="12" customHeight="1">
      <c r="A136" s="57"/>
      <c r="B136" s="54"/>
      <c r="C136" s="60"/>
      <c r="D136" s="60"/>
      <c r="E136" s="60"/>
      <c r="F136" s="26"/>
      <c r="G136" s="24"/>
    </row>
    <row r="137" spans="1:7" ht="84" customHeight="1">
      <c r="A137" s="58"/>
      <c r="B137" s="55"/>
      <c r="C137" s="61"/>
      <c r="D137" s="61"/>
      <c r="E137" s="61"/>
      <c r="F137" s="26"/>
      <c r="G137" s="24"/>
    </row>
    <row r="138" spans="1:7" ht="11.25" customHeight="1">
      <c r="A138" s="56" t="s">
        <v>92</v>
      </c>
      <c r="B138" s="53" t="s">
        <v>74</v>
      </c>
      <c r="C138" s="53" t="s">
        <v>58</v>
      </c>
      <c r="D138" s="59">
        <v>2019</v>
      </c>
      <c r="E138" s="59">
        <v>2019</v>
      </c>
      <c r="F138" s="25">
        <v>2019</v>
      </c>
      <c r="G138" s="12">
        <v>80</v>
      </c>
    </row>
    <row r="139" spans="1:7" ht="11.25" customHeight="1">
      <c r="A139" s="57"/>
      <c r="B139" s="54"/>
      <c r="C139" s="54"/>
      <c r="D139" s="60"/>
      <c r="E139" s="60"/>
      <c r="F139" s="26"/>
      <c r="G139" s="24"/>
    </row>
    <row r="140" spans="1:7" ht="11.25" customHeight="1">
      <c r="A140" s="57"/>
      <c r="B140" s="54"/>
      <c r="C140" s="54"/>
      <c r="D140" s="60"/>
      <c r="E140" s="60"/>
      <c r="F140" s="26"/>
      <c r="G140" s="24"/>
    </row>
    <row r="141" spans="1:7" s="40" customFormat="1" ht="12" customHeight="1">
      <c r="A141" s="56" t="s">
        <v>93</v>
      </c>
      <c r="B141" s="53" t="s">
        <v>81</v>
      </c>
      <c r="C141" s="53" t="s">
        <v>58</v>
      </c>
      <c r="D141" s="59">
        <v>2020</v>
      </c>
      <c r="E141" s="118">
        <v>2020</v>
      </c>
      <c r="F141" s="25">
        <v>2020</v>
      </c>
      <c r="G141" s="12">
        <f>100-23-22</f>
        <v>55</v>
      </c>
    </row>
    <row r="142" spans="1:7" s="40" customFormat="1" ht="12" customHeight="1">
      <c r="A142" s="57"/>
      <c r="B142" s="54"/>
      <c r="C142" s="54"/>
      <c r="D142" s="60"/>
      <c r="E142" s="119"/>
      <c r="F142" s="26"/>
      <c r="G142" s="24"/>
    </row>
    <row r="143" spans="1:7" s="40" customFormat="1" ht="22.5" customHeight="1">
      <c r="A143" s="57"/>
      <c r="B143" s="54"/>
      <c r="C143" s="54"/>
      <c r="D143" s="60"/>
      <c r="E143" s="119"/>
      <c r="F143" s="26"/>
      <c r="G143" s="24"/>
    </row>
    <row r="144" spans="1:7" ht="11.25" customHeight="1">
      <c r="A144" s="56" t="s">
        <v>94</v>
      </c>
      <c r="B144" s="53" t="s">
        <v>63</v>
      </c>
      <c r="C144" s="53" t="s">
        <v>58</v>
      </c>
      <c r="D144" s="59">
        <v>2020</v>
      </c>
      <c r="E144" s="59">
        <v>2020</v>
      </c>
      <c r="F144" s="25">
        <v>2020</v>
      </c>
      <c r="G144" s="12">
        <f>100+22+23+77</f>
        <v>222</v>
      </c>
    </row>
    <row r="145" spans="1:7" ht="11.25" customHeight="1">
      <c r="A145" s="57"/>
      <c r="B145" s="54"/>
      <c r="C145" s="54"/>
      <c r="D145" s="60"/>
      <c r="E145" s="60"/>
      <c r="F145" s="26"/>
      <c r="G145" s="24"/>
    </row>
    <row r="146" spans="1:7" ht="11.25" customHeight="1">
      <c r="A146" s="58"/>
      <c r="B146" s="55"/>
      <c r="C146" s="55"/>
      <c r="D146" s="61"/>
      <c r="E146" s="61"/>
      <c r="F146" s="27"/>
      <c r="G146" s="13"/>
    </row>
    <row r="147" spans="1:7" ht="11.25" customHeight="1">
      <c r="A147" s="56" t="s">
        <v>95</v>
      </c>
      <c r="B147" s="53" t="s">
        <v>100</v>
      </c>
      <c r="C147" s="53" t="s">
        <v>58</v>
      </c>
      <c r="D147" s="59">
        <v>2021</v>
      </c>
      <c r="E147" s="59">
        <v>2021</v>
      </c>
      <c r="F147" s="25">
        <v>2021</v>
      </c>
      <c r="G147" s="12">
        <v>300</v>
      </c>
    </row>
    <row r="148" spans="1:7" ht="11.25" customHeight="1">
      <c r="A148" s="57"/>
      <c r="B148" s="54"/>
      <c r="C148" s="54"/>
      <c r="D148" s="60"/>
      <c r="E148" s="60"/>
      <c r="F148" s="26"/>
      <c r="G148" s="24"/>
    </row>
    <row r="149" spans="1:7" ht="10.5" customHeight="1">
      <c r="A149" s="57"/>
      <c r="B149" s="54"/>
      <c r="C149" s="54"/>
      <c r="D149" s="60"/>
      <c r="E149" s="60"/>
      <c r="F149" s="26"/>
      <c r="G149" s="24"/>
    </row>
    <row r="150" spans="1:7" ht="11.25" customHeight="1">
      <c r="A150" s="56"/>
      <c r="B150" s="97" t="s">
        <v>10</v>
      </c>
      <c r="C150" s="97"/>
      <c r="D150" s="112">
        <v>2017</v>
      </c>
      <c r="E150" s="115">
        <v>2022</v>
      </c>
      <c r="F150" s="33">
        <v>2017</v>
      </c>
      <c r="G150" s="2">
        <f>G86+G47+G23</f>
        <v>456.80000000000007</v>
      </c>
    </row>
    <row r="151" spans="1:7" ht="11.25" customHeight="1">
      <c r="A151" s="57"/>
      <c r="B151" s="98"/>
      <c r="C151" s="98"/>
      <c r="D151" s="113"/>
      <c r="E151" s="116"/>
      <c r="F151" s="34">
        <v>2018</v>
      </c>
      <c r="G151" s="3">
        <f>G87+G48+G24</f>
        <v>591.5</v>
      </c>
    </row>
    <row r="152" spans="1:7" ht="11.25" customHeight="1">
      <c r="A152" s="57"/>
      <c r="B152" s="98"/>
      <c r="C152" s="98"/>
      <c r="D152" s="113"/>
      <c r="E152" s="116"/>
      <c r="F152" s="34">
        <v>2019</v>
      </c>
      <c r="G152" s="3">
        <f>G88+G49+G25</f>
        <v>750.7</v>
      </c>
    </row>
    <row r="153" spans="1:7" ht="11.25" customHeight="1">
      <c r="A153" s="57"/>
      <c r="B153" s="98"/>
      <c r="C153" s="98"/>
      <c r="D153" s="113"/>
      <c r="E153" s="116"/>
      <c r="F153" s="34">
        <v>2020</v>
      </c>
      <c r="G153" s="3">
        <f>G89+G50+G26</f>
        <v>1176.1</v>
      </c>
    </row>
    <row r="154" spans="1:7" ht="11.25" customHeight="1">
      <c r="A154" s="57"/>
      <c r="B154" s="98"/>
      <c r="C154" s="98"/>
      <c r="D154" s="113"/>
      <c r="E154" s="116"/>
      <c r="F154" s="34">
        <v>2021</v>
      </c>
      <c r="G154" s="3">
        <f>SUM(G27+G51+G90)</f>
        <v>1279.8</v>
      </c>
    </row>
    <row r="155" spans="1:7" ht="11.25" customHeight="1">
      <c r="A155" s="57"/>
      <c r="B155" s="98"/>
      <c r="C155" s="98"/>
      <c r="D155" s="113"/>
      <c r="E155" s="116"/>
      <c r="F155" s="34">
        <v>2022</v>
      </c>
      <c r="G155" s="3">
        <f>SUM(G28+G52+G91)</f>
        <v>692.2</v>
      </c>
    </row>
    <row r="156" spans="1:7" ht="11.25" customHeight="1">
      <c r="A156" s="58"/>
      <c r="B156" s="99"/>
      <c r="C156" s="99"/>
      <c r="D156" s="114"/>
      <c r="E156" s="117"/>
      <c r="F156" s="39" t="s">
        <v>80</v>
      </c>
      <c r="G156" s="4">
        <f>SUM(G150:G155)</f>
        <v>4947.1</v>
      </c>
    </row>
    <row r="157" spans="1:7" ht="21" customHeight="1">
      <c r="A157" s="120" t="s">
        <v>38</v>
      </c>
      <c r="B157" s="121"/>
      <c r="C157" s="121"/>
      <c r="D157" s="121"/>
      <c r="E157" s="121"/>
      <c r="F157" s="121"/>
      <c r="G157" s="122"/>
    </row>
    <row r="158" spans="1:7" ht="11.25" customHeight="1">
      <c r="A158" s="72" t="s">
        <v>39</v>
      </c>
      <c r="B158" s="73"/>
      <c r="C158" s="73"/>
      <c r="D158" s="73"/>
      <c r="E158" s="74"/>
      <c r="F158" s="31">
        <v>2017</v>
      </c>
      <c r="G158" s="2">
        <f aca="true" t="shared" si="2" ref="G158:G163">SUM(G164)</f>
        <v>1268.7</v>
      </c>
    </row>
    <row r="159" spans="1:7" ht="11.25" customHeight="1">
      <c r="A159" s="75"/>
      <c r="B159" s="76"/>
      <c r="C159" s="76"/>
      <c r="D159" s="76"/>
      <c r="E159" s="77"/>
      <c r="F159" s="34">
        <v>2018</v>
      </c>
      <c r="G159" s="3">
        <f t="shared" si="2"/>
        <v>418.50000000000006</v>
      </c>
    </row>
    <row r="160" spans="1:9" ht="11.25" customHeight="1">
      <c r="A160" s="75"/>
      <c r="B160" s="76"/>
      <c r="C160" s="76"/>
      <c r="D160" s="76"/>
      <c r="E160" s="77"/>
      <c r="F160" s="34">
        <v>2019</v>
      </c>
      <c r="G160" s="3">
        <f t="shared" si="2"/>
        <v>1243.2</v>
      </c>
      <c r="I160" s="1" t="s">
        <v>13</v>
      </c>
    </row>
    <row r="161" spans="1:7" ht="11.25" customHeight="1">
      <c r="A161" s="75"/>
      <c r="B161" s="76"/>
      <c r="C161" s="76"/>
      <c r="D161" s="76"/>
      <c r="E161" s="77"/>
      <c r="F161" s="34">
        <v>2020</v>
      </c>
      <c r="G161" s="3">
        <f>SUM(G167)</f>
        <v>686.5</v>
      </c>
    </row>
    <row r="162" spans="1:7" ht="11.25" customHeight="1">
      <c r="A162" s="75"/>
      <c r="B162" s="76"/>
      <c r="C162" s="76"/>
      <c r="D162" s="76"/>
      <c r="E162" s="77"/>
      <c r="F162" s="34">
        <v>2021</v>
      </c>
      <c r="G162" s="3">
        <f>SUM(G168)</f>
        <v>765</v>
      </c>
    </row>
    <row r="163" spans="1:7" ht="11.25" customHeight="1">
      <c r="A163" s="78"/>
      <c r="B163" s="79"/>
      <c r="C163" s="79"/>
      <c r="D163" s="79"/>
      <c r="E163" s="80"/>
      <c r="F163" s="39">
        <v>2022</v>
      </c>
      <c r="G163" s="4">
        <f t="shared" si="2"/>
        <v>770</v>
      </c>
    </row>
    <row r="164" spans="1:7" ht="11.25" customHeight="1">
      <c r="A164" s="100" t="s">
        <v>40</v>
      </c>
      <c r="B164" s="101"/>
      <c r="C164" s="101"/>
      <c r="D164" s="101"/>
      <c r="E164" s="101"/>
      <c r="F164" s="25">
        <v>2017</v>
      </c>
      <c r="G164" s="16">
        <f>SUM(G170+G171+G177+G189+G195+G203+G216)</f>
        <v>1268.7</v>
      </c>
    </row>
    <row r="165" spans="1:7" ht="11.25" customHeight="1">
      <c r="A165" s="103"/>
      <c r="B165" s="104"/>
      <c r="C165" s="104"/>
      <c r="D165" s="104"/>
      <c r="E165" s="104"/>
      <c r="F165" s="48">
        <v>2018</v>
      </c>
      <c r="G165" s="17">
        <f>SUM(G172+G178+G190+G198+G204+G213)</f>
        <v>418.50000000000006</v>
      </c>
    </row>
    <row r="166" spans="1:7" ht="11.25" customHeight="1">
      <c r="A166" s="103"/>
      <c r="B166" s="104"/>
      <c r="C166" s="104"/>
      <c r="D166" s="104"/>
      <c r="E166" s="104"/>
      <c r="F166" s="48">
        <v>2019</v>
      </c>
      <c r="G166" s="17">
        <f>SUM(G173+G179+G183+G187+G191+G210)</f>
        <v>1243.2</v>
      </c>
    </row>
    <row r="167" spans="1:7" ht="11.25" customHeight="1">
      <c r="A167" s="103"/>
      <c r="B167" s="104"/>
      <c r="C167" s="104"/>
      <c r="D167" s="104"/>
      <c r="E167" s="104"/>
      <c r="F167" s="48">
        <v>2020</v>
      </c>
      <c r="G167" s="17">
        <f>SUM(G174+G180+G184+G192+G199+G214)</f>
        <v>686.5</v>
      </c>
    </row>
    <row r="168" spans="1:7" ht="11.25" customHeight="1">
      <c r="A168" s="103"/>
      <c r="B168" s="104"/>
      <c r="C168" s="104"/>
      <c r="D168" s="104"/>
      <c r="E168" s="104"/>
      <c r="F168" s="48">
        <v>2021</v>
      </c>
      <c r="G168" s="17">
        <f>SUM(G175+G181+G185+G193+G200+G207)</f>
        <v>765</v>
      </c>
    </row>
    <row r="169" spans="1:7" ht="11.25" customHeight="1">
      <c r="A169" s="106"/>
      <c r="B169" s="107"/>
      <c r="C169" s="107"/>
      <c r="D169" s="107"/>
      <c r="E169" s="107"/>
      <c r="F169" s="49">
        <v>2022</v>
      </c>
      <c r="G169" s="18">
        <f>SUM(G176+G182+G186+G201+G208)</f>
        <v>770</v>
      </c>
    </row>
    <row r="170" spans="1:7" ht="34.5" customHeight="1">
      <c r="A170" s="29" t="s">
        <v>54</v>
      </c>
      <c r="B170" s="30" t="s">
        <v>42</v>
      </c>
      <c r="C170" s="30" t="s">
        <v>58</v>
      </c>
      <c r="D170" s="28">
        <v>2017</v>
      </c>
      <c r="E170" s="28">
        <v>2017</v>
      </c>
      <c r="F170" s="28">
        <v>2017</v>
      </c>
      <c r="G170" s="8">
        <v>100</v>
      </c>
    </row>
    <row r="171" spans="1:7" ht="11.25" customHeight="1">
      <c r="A171" s="56" t="s">
        <v>53</v>
      </c>
      <c r="B171" s="53" t="s">
        <v>71</v>
      </c>
      <c r="C171" s="53" t="s">
        <v>58</v>
      </c>
      <c r="D171" s="59">
        <v>2017</v>
      </c>
      <c r="E171" s="59">
        <v>2022</v>
      </c>
      <c r="F171" s="25">
        <v>2017</v>
      </c>
      <c r="G171" s="11">
        <v>100</v>
      </c>
    </row>
    <row r="172" spans="1:7" ht="11.25" customHeight="1">
      <c r="A172" s="57"/>
      <c r="B172" s="54"/>
      <c r="C172" s="54"/>
      <c r="D172" s="60"/>
      <c r="E172" s="60"/>
      <c r="F172" s="26">
        <v>2018</v>
      </c>
      <c r="G172" s="9">
        <v>100</v>
      </c>
    </row>
    <row r="173" spans="1:7" ht="11.25" customHeight="1">
      <c r="A173" s="57"/>
      <c r="B173" s="54"/>
      <c r="C173" s="54"/>
      <c r="D173" s="60"/>
      <c r="E173" s="60"/>
      <c r="F173" s="26">
        <v>2019</v>
      </c>
      <c r="G173" s="9">
        <v>442.5</v>
      </c>
    </row>
    <row r="174" spans="1:7" ht="11.25" customHeight="1">
      <c r="A174" s="57"/>
      <c r="B174" s="54"/>
      <c r="C174" s="54"/>
      <c r="D174" s="60"/>
      <c r="E174" s="60"/>
      <c r="F174" s="26">
        <v>2020</v>
      </c>
      <c r="G174" s="9">
        <f>300-8.6</f>
        <v>291.4</v>
      </c>
    </row>
    <row r="175" spans="1:7" ht="11.25" customHeight="1">
      <c r="A175" s="57"/>
      <c r="B175" s="54"/>
      <c r="C175" s="54"/>
      <c r="D175" s="60"/>
      <c r="E175" s="60"/>
      <c r="F175" s="26">
        <v>2021</v>
      </c>
      <c r="G175" s="9">
        <v>300</v>
      </c>
    </row>
    <row r="176" spans="1:7" ht="11.25" customHeight="1">
      <c r="A176" s="58"/>
      <c r="B176" s="55"/>
      <c r="C176" s="55"/>
      <c r="D176" s="61"/>
      <c r="E176" s="61"/>
      <c r="F176" s="27">
        <v>2022</v>
      </c>
      <c r="G176" s="10">
        <v>300</v>
      </c>
    </row>
    <row r="177" spans="1:7" ht="11.25" customHeight="1">
      <c r="A177" s="56" t="s">
        <v>52</v>
      </c>
      <c r="B177" s="53" t="s">
        <v>41</v>
      </c>
      <c r="C177" s="53" t="s">
        <v>58</v>
      </c>
      <c r="D177" s="59">
        <v>2017</v>
      </c>
      <c r="E177" s="59">
        <v>2022</v>
      </c>
      <c r="F177" s="25">
        <v>2017</v>
      </c>
      <c r="G177" s="11">
        <v>60</v>
      </c>
    </row>
    <row r="178" spans="1:7" ht="11.25" customHeight="1">
      <c r="A178" s="57"/>
      <c r="B178" s="54"/>
      <c r="C178" s="54"/>
      <c r="D178" s="60"/>
      <c r="E178" s="60"/>
      <c r="F178" s="26">
        <v>2018</v>
      </c>
      <c r="G178" s="9">
        <v>67.8</v>
      </c>
    </row>
    <row r="179" spans="1:7" ht="11.25" customHeight="1">
      <c r="A179" s="57"/>
      <c r="B179" s="54"/>
      <c r="C179" s="54"/>
      <c r="D179" s="60"/>
      <c r="E179" s="60"/>
      <c r="F179" s="26">
        <v>2019</v>
      </c>
      <c r="G179" s="9">
        <f>76.6-6.6</f>
        <v>70</v>
      </c>
    </row>
    <row r="180" spans="1:7" ht="11.25" customHeight="1">
      <c r="A180" s="57"/>
      <c r="B180" s="54"/>
      <c r="C180" s="54"/>
      <c r="D180" s="60"/>
      <c r="E180" s="60"/>
      <c r="F180" s="26">
        <v>2020</v>
      </c>
      <c r="G180" s="9">
        <f>86.5-4.8</f>
        <v>81.7</v>
      </c>
    </row>
    <row r="181" spans="1:7" ht="11.25" customHeight="1">
      <c r="A181" s="57"/>
      <c r="B181" s="54"/>
      <c r="C181" s="54"/>
      <c r="D181" s="60"/>
      <c r="E181" s="60"/>
      <c r="F181" s="26">
        <v>2021</v>
      </c>
      <c r="G181" s="9">
        <v>95</v>
      </c>
    </row>
    <row r="182" spans="1:7" ht="11.25" customHeight="1">
      <c r="A182" s="58"/>
      <c r="B182" s="55"/>
      <c r="C182" s="55"/>
      <c r="D182" s="61"/>
      <c r="E182" s="61"/>
      <c r="F182" s="27">
        <v>2022</v>
      </c>
      <c r="G182" s="10">
        <v>100</v>
      </c>
    </row>
    <row r="183" spans="1:7" ht="11.25" customHeight="1">
      <c r="A183" s="56" t="s">
        <v>51</v>
      </c>
      <c r="B183" s="53" t="s">
        <v>102</v>
      </c>
      <c r="C183" s="53" t="s">
        <v>58</v>
      </c>
      <c r="D183" s="59">
        <v>2019</v>
      </c>
      <c r="E183" s="59">
        <v>2022</v>
      </c>
      <c r="F183" s="25">
        <v>2019</v>
      </c>
      <c r="G183" s="12">
        <f>250-86.2</f>
        <v>163.8</v>
      </c>
    </row>
    <row r="184" spans="1:7" ht="11.25" customHeight="1">
      <c r="A184" s="57"/>
      <c r="B184" s="54"/>
      <c r="C184" s="54"/>
      <c r="D184" s="60"/>
      <c r="E184" s="60"/>
      <c r="F184" s="26">
        <v>2020</v>
      </c>
      <c r="G184" s="17">
        <f>250+8.6+4.8</f>
        <v>263.40000000000003</v>
      </c>
    </row>
    <row r="185" spans="1:7" ht="11.25" customHeight="1">
      <c r="A185" s="57"/>
      <c r="B185" s="54"/>
      <c r="C185" s="54"/>
      <c r="D185" s="60"/>
      <c r="E185" s="60"/>
      <c r="F185" s="26">
        <v>2021</v>
      </c>
      <c r="G185" s="24">
        <v>250</v>
      </c>
    </row>
    <row r="186" spans="1:7" ht="11.25" customHeight="1">
      <c r="A186" s="58"/>
      <c r="B186" s="55"/>
      <c r="C186" s="55"/>
      <c r="D186" s="61"/>
      <c r="E186" s="61"/>
      <c r="F186" s="27">
        <v>2022</v>
      </c>
      <c r="G186" s="24">
        <v>250</v>
      </c>
    </row>
    <row r="187" spans="1:7" ht="16.5" customHeight="1">
      <c r="A187" s="56" t="s">
        <v>50</v>
      </c>
      <c r="B187" s="53" t="s">
        <v>78</v>
      </c>
      <c r="C187" s="53" t="s">
        <v>58</v>
      </c>
      <c r="D187" s="59">
        <v>2019</v>
      </c>
      <c r="E187" s="59">
        <v>2019</v>
      </c>
      <c r="F187" s="25">
        <v>2019</v>
      </c>
      <c r="G187" s="11">
        <v>170</v>
      </c>
    </row>
    <row r="188" spans="1:7" ht="29.25" customHeight="1">
      <c r="A188" s="57"/>
      <c r="B188" s="54"/>
      <c r="C188" s="54"/>
      <c r="D188" s="60"/>
      <c r="E188" s="60"/>
      <c r="F188" s="26"/>
      <c r="G188" s="17"/>
    </row>
    <row r="189" spans="1:7" ht="16.5" customHeight="1">
      <c r="A189" s="56" t="s">
        <v>69</v>
      </c>
      <c r="B189" s="53" t="s">
        <v>67</v>
      </c>
      <c r="C189" s="53" t="s">
        <v>58</v>
      </c>
      <c r="D189" s="59">
        <v>2017</v>
      </c>
      <c r="E189" s="59">
        <v>2018</v>
      </c>
      <c r="F189" s="25">
        <v>2017</v>
      </c>
      <c r="G189" s="11">
        <v>450</v>
      </c>
    </row>
    <row r="190" spans="1:7" ht="18" customHeight="1">
      <c r="A190" s="57"/>
      <c r="B190" s="54"/>
      <c r="C190" s="54"/>
      <c r="D190" s="60"/>
      <c r="E190" s="60"/>
      <c r="F190" s="26">
        <v>2018</v>
      </c>
      <c r="G190" s="17">
        <v>100</v>
      </c>
    </row>
    <row r="191" spans="1:7" ht="11.25" customHeight="1">
      <c r="A191" s="56" t="s">
        <v>49</v>
      </c>
      <c r="B191" s="53" t="s">
        <v>103</v>
      </c>
      <c r="C191" s="53" t="s">
        <v>58</v>
      </c>
      <c r="D191" s="59">
        <v>2019</v>
      </c>
      <c r="E191" s="59">
        <v>2019</v>
      </c>
      <c r="F191" s="25">
        <v>2019</v>
      </c>
      <c r="G191" s="11">
        <v>298</v>
      </c>
    </row>
    <row r="192" spans="1:7" ht="11.25" customHeight="1">
      <c r="A192" s="57"/>
      <c r="B192" s="54"/>
      <c r="C192" s="54"/>
      <c r="D192" s="60"/>
      <c r="E192" s="60"/>
      <c r="F192" s="26"/>
      <c r="G192" s="9"/>
    </row>
    <row r="193" spans="1:7" ht="11.25" customHeight="1">
      <c r="A193" s="57"/>
      <c r="B193" s="54"/>
      <c r="C193" s="54"/>
      <c r="D193" s="60"/>
      <c r="E193" s="60"/>
      <c r="F193" s="26"/>
      <c r="G193" s="9"/>
    </row>
    <row r="194" spans="1:7" ht="13.5" customHeight="1">
      <c r="A194" s="57"/>
      <c r="B194" s="54"/>
      <c r="C194" s="54"/>
      <c r="D194" s="60"/>
      <c r="E194" s="60"/>
      <c r="F194" s="27"/>
      <c r="G194" s="10"/>
    </row>
    <row r="195" spans="1:7" ht="11.25" customHeight="1">
      <c r="A195" s="56" t="s">
        <v>48</v>
      </c>
      <c r="B195" s="53" t="s">
        <v>60</v>
      </c>
      <c r="C195" s="53" t="s">
        <v>58</v>
      </c>
      <c r="D195" s="59">
        <v>2017</v>
      </c>
      <c r="E195" s="59">
        <v>2017</v>
      </c>
      <c r="F195" s="25">
        <v>2017</v>
      </c>
      <c r="G195" s="16">
        <v>98</v>
      </c>
    </row>
    <row r="196" spans="1:7" ht="11.25" customHeight="1">
      <c r="A196" s="57"/>
      <c r="B196" s="54"/>
      <c r="C196" s="54"/>
      <c r="D196" s="60"/>
      <c r="E196" s="60"/>
      <c r="F196" s="26"/>
      <c r="G196" s="17"/>
    </row>
    <row r="197" spans="1:7" ht="11.25" customHeight="1">
      <c r="A197" s="58"/>
      <c r="B197" s="55"/>
      <c r="C197" s="55"/>
      <c r="D197" s="61"/>
      <c r="E197" s="61"/>
      <c r="F197" s="27"/>
      <c r="G197" s="17"/>
    </row>
    <row r="198" spans="1:7" ht="11.25" customHeight="1">
      <c r="A198" s="56" t="s">
        <v>47</v>
      </c>
      <c r="B198" s="53" t="s">
        <v>59</v>
      </c>
      <c r="C198" s="53" t="s">
        <v>58</v>
      </c>
      <c r="D198" s="59">
        <v>2018</v>
      </c>
      <c r="E198" s="59">
        <v>2022</v>
      </c>
      <c r="F198" s="25">
        <v>2018</v>
      </c>
      <c r="G198" s="16">
        <v>121.5</v>
      </c>
    </row>
    <row r="199" spans="1:7" ht="11.25" customHeight="1">
      <c r="A199" s="57"/>
      <c r="B199" s="54"/>
      <c r="C199" s="54"/>
      <c r="D199" s="60"/>
      <c r="E199" s="60"/>
      <c r="F199" s="26">
        <v>2020</v>
      </c>
      <c r="G199" s="17">
        <v>50</v>
      </c>
    </row>
    <row r="200" spans="1:7" ht="11.25" customHeight="1">
      <c r="A200" s="57"/>
      <c r="B200" s="54"/>
      <c r="C200" s="54"/>
      <c r="D200" s="60"/>
      <c r="E200" s="60"/>
      <c r="F200" s="26">
        <v>2021</v>
      </c>
      <c r="G200" s="17">
        <v>100</v>
      </c>
    </row>
    <row r="201" spans="1:7" ht="11.25" customHeight="1">
      <c r="A201" s="57"/>
      <c r="B201" s="54"/>
      <c r="C201" s="54"/>
      <c r="D201" s="60"/>
      <c r="E201" s="60"/>
      <c r="F201" s="26">
        <v>2022</v>
      </c>
      <c r="G201" s="17">
        <v>100</v>
      </c>
    </row>
    <row r="202" spans="1:7" ht="11.25" customHeight="1">
      <c r="A202" s="58"/>
      <c r="B202" s="55"/>
      <c r="C202" s="55"/>
      <c r="D202" s="61"/>
      <c r="E202" s="61"/>
      <c r="F202" s="27"/>
      <c r="G202" s="17"/>
    </row>
    <row r="203" spans="1:7" ht="12" customHeight="1">
      <c r="A203" s="56" t="s">
        <v>46</v>
      </c>
      <c r="B203" s="53" t="s">
        <v>43</v>
      </c>
      <c r="C203" s="53" t="s">
        <v>58</v>
      </c>
      <c r="D203" s="59">
        <v>2017</v>
      </c>
      <c r="E203" s="59">
        <v>2018</v>
      </c>
      <c r="F203" s="25">
        <v>2017</v>
      </c>
      <c r="G203" s="12">
        <v>458.7</v>
      </c>
    </row>
    <row r="204" spans="1:7" ht="12" customHeight="1">
      <c r="A204" s="57"/>
      <c r="B204" s="54"/>
      <c r="C204" s="54"/>
      <c r="D204" s="60"/>
      <c r="E204" s="60"/>
      <c r="F204" s="26">
        <v>2018</v>
      </c>
      <c r="G204" s="17">
        <v>29.1</v>
      </c>
    </row>
    <row r="205" spans="1:7" ht="3.75" customHeight="1">
      <c r="A205" s="57"/>
      <c r="B205" s="54"/>
      <c r="C205" s="54"/>
      <c r="D205" s="60"/>
      <c r="E205" s="60"/>
      <c r="F205" s="26"/>
      <c r="G205" s="24"/>
    </row>
    <row r="206" spans="1:7" ht="6.75" customHeight="1">
      <c r="A206" s="58"/>
      <c r="B206" s="55"/>
      <c r="C206" s="55"/>
      <c r="D206" s="61"/>
      <c r="E206" s="61"/>
      <c r="F206" s="27"/>
      <c r="G206" s="13"/>
    </row>
    <row r="207" spans="1:7" ht="11.25" customHeight="1">
      <c r="A207" s="56" t="s">
        <v>70</v>
      </c>
      <c r="B207" s="53" t="s">
        <v>44</v>
      </c>
      <c r="C207" s="53" t="s">
        <v>58</v>
      </c>
      <c r="D207" s="59">
        <v>2021</v>
      </c>
      <c r="E207" s="118">
        <v>2022</v>
      </c>
      <c r="F207" s="25">
        <v>2021</v>
      </c>
      <c r="G207" s="12">
        <v>20</v>
      </c>
    </row>
    <row r="208" spans="1:7" ht="11.25" customHeight="1">
      <c r="A208" s="57"/>
      <c r="B208" s="54"/>
      <c r="C208" s="54"/>
      <c r="D208" s="60"/>
      <c r="E208" s="119"/>
      <c r="F208" s="26">
        <v>2022</v>
      </c>
      <c r="G208" s="17">
        <v>20</v>
      </c>
    </row>
    <row r="209" spans="1:7" ht="11.25" customHeight="1">
      <c r="A209" s="58"/>
      <c r="B209" s="55"/>
      <c r="C209" s="55"/>
      <c r="D209" s="61"/>
      <c r="E209" s="123"/>
      <c r="F209" s="27"/>
      <c r="G209" s="18"/>
    </row>
    <row r="210" spans="1:7" ht="12" customHeight="1">
      <c r="A210" s="56" t="s">
        <v>64</v>
      </c>
      <c r="B210" s="53" t="s">
        <v>85</v>
      </c>
      <c r="C210" s="53" t="s">
        <v>58</v>
      </c>
      <c r="D210" s="59">
        <v>2019</v>
      </c>
      <c r="E210" s="118">
        <v>2019</v>
      </c>
      <c r="F210" s="25">
        <v>2019</v>
      </c>
      <c r="G210" s="12">
        <f>100-1.1</f>
        <v>98.9</v>
      </c>
    </row>
    <row r="211" spans="1:7" ht="12" customHeight="1">
      <c r="A211" s="57"/>
      <c r="B211" s="54"/>
      <c r="C211" s="54"/>
      <c r="D211" s="60"/>
      <c r="E211" s="119"/>
      <c r="F211" s="26"/>
      <c r="G211" s="24"/>
    </row>
    <row r="212" spans="1:7" ht="9.75" customHeight="1">
      <c r="A212" s="58"/>
      <c r="B212" s="55"/>
      <c r="C212" s="55"/>
      <c r="D212" s="61"/>
      <c r="E212" s="123"/>
      <c r="F212" s="27"/>
      <c r="G212" s="13"/>
    </row>
    <row r="213" spans="1:7" ht="12" customHeight="1">
      <c r="A213" s="56" t="s">
        <v>68</v>
      </c>
      <c r="B213" s="53" t="s">
        <v>87</v>
      </c>
      <c r="C213" s="53" t="s">
        <v>58</v>
      </c>
      <c r="D213" s="59">
        <v>2018</v>
      </c>
      <c r="E213" s="59">
        <v>2018</v>
      </c>
      <c r="F213" s="25">
        <v>2018</v>
      </c>
      <c r="G213" s="16">
        <v>0.1</v>
      </c>
    </row>
    <row r="214" spans="1:7" ht="12" customHeight="1">
      <c r="A214" s="57"/>
      <c r="B214" s="124"/>
      <c r="C214" s="54"/>
      <c r="D214" s="60"/>
      <c r="E214" s="60"/>
      <c r="F214" s="26"/>
      <c r="G214" s="17"/>
    </row>
    <row r="215" spans="1:7" ht="12" customHeight="1">
      <c r="A215" s="58"/>
      <c r="B215" s="125"/>
      <c r="C215" s="55"/>
      <c r="D215" s="61"/>
      <c r="E215" s="61"/>
      <c r="F215" s="27"/>
      <c r="G215" s="18"/>
    </row>
    <row r="216" spans="1:7" ht="34.5" customHeight="1">
      <c r="A216" s="29" t="s">
        <v>79</v>
      </c>
      <c r="B216" s="30" t="s">
        <v>45</v>
      </c>
      <c r="C216" s="30" t="s">
        <v>58</v>
      </c>
      <c r="D216" s="28">
        <v>2017</v>
      </c>
      <c r="E216" s="28">
        <v>2017</v>
      </c>
      <c r="F216" s="28">
        <v>2017</v>
      </c>
      <c r="G216" s="8">
        <v>2</v>
      </c>
    </row>
    <row r="217" spans="1:7" ht="11.25" customHeight="1">
      <c r="A217" s="109"/>
      <c r="B217" s="112" t="s">
        <v>11</v>
      </c>
      <c r="C217" s="112"/>
      <c r="D217" s="112">
        <v>2017</v>
      </c>
      <c r="E217" s="112">
        <v>2022</v>
      </c>
      <c r="F217" s="31">
        <v>2017</v>
      </c>
      <c r="G217" s="2">
        <f>G158</f>
        <v>1268.7</v>
      </c>
    </row>
    <row r="218" spans="1:7" ht="11.25" customHeight="1">
      <c r="A218" s="110"/>
      <c r="B218" s="113"/>
      <c r="C218" s="113"/>
      <c r="D218" s="113"/>
      <c r="E218" s="113"/>
      <c r="F218" s="32">
        <v>2018</v>
      </c>
      <c r="G218" s="3">
        <f>G159</f>
        <v>418.50000000000006</v>
      </c>
    </row>
    <row r="219" spans="1:7" ht="11.25" customHeight="1">
      <c r="A219" s="110"/>
      <c r="B219" s="113"/>
      <c r="C219" s="113"/>
      <c r="D219" s="113"/>
      <c r="E219" s="113"/>
      <c r="F219" s="32">
        <v>2019</v>
      </c>
      <c r="G219" s="3">
        <f>G160</f>
        <v>1243.2</v>
      </c>
    </row>
    <row r="220" spans="1:7" ht="11.25" customHeight="1">
      <c r="A220" s="110"/>
      <c r="B220" s="113"/>
      <c r="C220" s="113"/>
      <c r="D220" s="113"/>
      <c r="E220" s="113"/>
      <c r="F220" s="32">
        <v>2020</v>
      </c>
      <c r="G220" s="3">
        <f>G161</f>
        <v>686.5</v>
      </c>
    </row>
    <row r="221" spans="1:7" ht="11.25" customHeight="1">
      <c r="A221" s="110"/>
      <c r="B221" s="113"/>
      <c r="C221" s="113"/>
      <c r="D221" s="113"/>
      <c r="E221" s="113"/>
      <c r="F221" s="32">
        <v>2021</v>
      </c>
      <c r="G221" s="3">
        <f>SUM(G162)</f>
        <v>765</v>
      </c>
    </row>
    <row r="222" spans="1:7" ht="11.25" customHeight="1">
      <c r="A222" s="110"/>
      <c r="B222" s="113"/>
      <c r="C222" s="113"/>
      <c r="D222" s="113"/>
      <c r="E222" s="113"/>
      <c r="F222" s="32">
        <v>2022</v>
      </c>
      <c r="G222" s="3">
        <f>SUM(G163)</f>
        <v>770</v>
      </c>
    </row>
    <row r="223" spans="1:7" ht="11.25" customHeight="1">
      <c r="A223" s="111"/>
      <c r="B223" s="114"/>
      <c r="C223" s="114"/>
      <c r="D223" s="114"/>
      <c r="E223" s="114"/>
      <c r="F223" s="38" t="s">
        <v>80</v>
      </c>
      <c r="G223" s="4">
        <f>SUM(G217:G222)</f>
        <v>5151.9</v>
      </c>
    </row>
    <row r="225" ht="15">
      <c r="B225" s="15"/>
    </row>
    <row r="226" ht="15">
      <c r="B226" s="15"/>
    </row>
  </sheetData>
  <sheetProtection/>
  <mergeCells count="212">
    <mergeCell ref="E195:E197"/>
    <mergeCell ref="A207:A209"/>
    <mergeCell ref="B207:B209"/>
    <mergeCell ref="C207:C209"/>
    <mergeCell ref="D207:D209"/>
    <mergeCell ref="E207:E209"/>
    <mergeCell ref="A203:A206"/>
    <mergeCell ref="B203:B206"/>
    <mergeCell ref="C203:C206"/>
    <mergeCell ref="E210:E212"/>
    <mergeCell ref="C191:C194"/>
    <mergeCell ref="D191:D194"/>
    <mergeCell ref="A213:A215"/>
    <mergeCell ref="B213:B215"/>
    <mergeCell ref="C213:C215"/>
    <mergeCell ref="D213:D215"/>
    <mergeCell ref="A210:A212"/>
    <mergeCell ref="B210:B212"/>
    <mergeCell ref="A191:A194"/>
    <mergeCell ref="B198:B202"/>
    <mergeCell ref="C198:C202"/>
    <mergeCell ref="D198:D202"/>
    <mergeCell ref="E198:E202"/>
    <mergeCell ref="E203:E206"/>
    <mergeCell ref="D203:D206"/>
    <mergeCell ref="B191:B194"/>
    <mergeCell ref="E191:E194"/>
    <mergeCell ref="A198:A202"/>
    <mergeCell ref="E213:E215"/>
    <mergeCell ref="A195:A197"/>
    <mergeCell ref="B195:B197"/>
    <mergeCell ref="C195:C197"/>
    <mergeCell ref="D195:D197"/>
    <mergeCell ref="C210:C212"/>
    <mergeCell ref="D210:D212"/>
    <mergeCell ref="A158:E163"/>
    <mergeCell ref="D138:D140"/>
    <mergeCell ref="E138:E140"/>
    <mergeCell ref="A135:A137"/>
    <mergeCell ref="D135:D137"/>
    <mergeCell ref="E135:E137"/>
    <mergeCell ref="A144:A146"/>
    <mergeCell ref="B144:B146"/>
    <mergeCell ref="D144:D146"/>
    <mergeCell ref="C129:C131"/>
    <mergeCell ref="D129:D131"/>
    <mergeCell ref="E129:E131"/>
    <mergeCell ref="B98:B102"/>
    <mergeCell ref="E132:E134"/>
    <mergeCell ref="C141:C143"/>
    <mergeCell ref="D141:D143"/>
    <mergeCell ref="A157:G157"/>
    <mergeCell ref="E111:E114"/>
    <mergeCell ref="A132:A134"/>
    <mergeCell ref="B132:B134"/>
    <mergeCell ref="B135:B137"/>
    <mergeCell ref="C135:C137"/>
    <mergeCell ref="C144:C146"/>
    <mergeCell ref="D132:D134"/>
    <mergeCell ref="A171:A176"/>
    <mergeCell ref="B171:B176"/>
    <mergeCell ref="C171:C176"/>
    <mergeCell ref="D171:D176"/>
    <mergeCell ref="E141:E143"/>
    <mergeCell ref="E171:E176"/>
    <mergeCell ref="A147:A149"/>
    <mergeCell ref="B147:B149"/>
    <mergeCell ref="C147:C149"/>
    <mergeCell ref="A141:A143"/>
    <mergeCell ref="E150:E156"/>
    <mergeCell ref="D150:D156"/>
    <mergeCell ref="A123:E128"/>
    <mergeCell ref="A138:A140"/>
    <mergeCell ref="E144:E146"/>
    <mergeCell ref="A129:A131"/>
    <mergeCell ref="B129:B131"/>
    <mergeCell ref="B138:B140"/>
    <mergeCell ref="C138:C140"/>
    <mergeCell ref="B141:B143"/>
    <mergeCell ref="D147:D149"/>
    <mergeCell ref="E147:E149"/>
    <mergeCell ref="D177:D182"/>
    <mergeCell ref="E177:E182"/>
    <mergeCell ref="A177:A182"/>
    <mergeCell ref="A187:A188"/>
    <mergeCell ref="B187:B188"/>
    <mergeCell ref="C187:C188"/>
    <mergeCell ref="D187:D188"/>
    <mergeCell ref="E187:E188"/>
    <mergeCell ref="D183:D186"/>
    <mergeCell ref="E183:E186"/>
    <mergeCell ref="C183:C186"/>
    <mergeCell ref="A23:E28"/>
    <mergeCell ref="A29:E34"/>
    <mergeCell ref="A217:A223"/>
    <mergeCell ref="B217:B223"/>
    <mergeCell ref="C217:C223"/>
    <mergeCell ref="D217:D223"/>
    <mergeCell ref="E217:E223"/>
    <mergeCell ref="B183:B186"/>
    <mergeCell ref="B177:B182"/>
    <mergeCell ref="A150:A156"/>
    <mergeCell ref="B150:B156"/>
    <mergeCell ref="C150:C156"/>
    <mergeCell ref="A107:A110"/>
    <mergeCell ref="B107:B110"/>
    <mergeCell ref="C107:C110"/>
    <mergeCell ref="C132:C134"/>
    <mergeCell ref="A164:E169"/>
    <mergeCell ref="D12:E12"/>
    <mergeCell ref="F12:F13"/>
    <mergeCell ref="D107:D110"/>
    <mergeCell ref="E107:E110"/>
    <mergeCell ref="A189:A190"/>
    <mergeCell ref="B189:B190"/>
    <mergeCell ref="C189:C190"/>
    <mergeCell ref="D189:D190"/>
    <mergeCell ref="E189:E190"/>
    <mergeCell ref="A183:A186"/>
    <mergeCell ref="D15:D21"/>
    <mergeCell ref="E15:E21"/>
    <mergeCell ref="C177:C182"/>
    <mergeCell ref="A1:G1"/>
    <mergeCell ref="A5:G5"/>
    <mergeCell ref="A8:G8"/>
    <mergeCell ref="A9:G9"/>
    <mergeCell ref="A22:G22"/>
    <mergeCell ref="B12:B13"/>
    <mergeCell ref="C12:C13"/>
    <mergeCell ref="A2:G2"/>
    <mergeCell ref="C6:G6"/>
    <mergeCell ref="B59:B62"/>
    <mergeCell ref="A75:A76"/>
    <mergeCell ref="B75:B76"/>
    <mergeCell ref="C75:C76"/>
    <mergeCell ref="D75:D76"/>
    <mergeCell ref="E75:E76"/>
    <mergeCell ref="A15:A21"/>
    <mergeCell ref="B15:B21"/>
    <mergeCell ref="A35:A40"/>
    <mergeCell ref="B35:B40"/>
    <mergeCell ref="C35:C40"/>
    <mergeCell ref="D35:D40"/>
    <mergeCell ref="E35:E40"/>
    <mergeCell ref="A3:G3"/>
    <mergeCell ref="A4:G4"/>
    <mergeCell ref="C15:C21"/>
    <mergeCell ref="A10:G10"/>
    <mergeCell ref="A12:A13"/>
    <mergeCell ref="C79:C80"/>
    <mergeCell ref="D79:D80"/>
    <mergeCell ref="E79:E80"/>
    <mergeCell ref="A84:A85"/>
    <mergeCell ref="B84:B85"/>
    <mergeCell ref="A73:A74"/>
    <mergeCell ref="B73:B74"/>
    <mergeCell ref="C73:C74"/>
    <mergeCell ref="D73:D74"/>
    <mergeCell ref="E73:E74"/>
    <mergeCell ref="C98:C102"/>
    <mergeCell ref="D98:D102"/>
    <mergeCell ref="E98:E102"/>
    <mergeCell ref="A86:E91"/>
    <mergeCell ref="E103:E106"/>
    <mergeCell ref="A98:A102"/>
    <mergeCell ref="A92:E97"/>
    <mergeCell ref="E81:E83"/>
    <mergeCell ref="B77:B78"/>
    <mergeCell ref="C81:C83"/>
    <mergeCell ref="B81:B83"/>
    <mergeCell ref="A81:A83"/>
    <mergeCell ref="C84:C85"/>
    <mergeCell ref="D84:D85"/>
    <mergeCell ref="E84:E85"/>
    <mergeCell ref="A79:A80"/>
    <mergeCell ref="B79:B80"/>
    <mergeCell ref="C41:C46"/>
    <mergeCell ref="D41:D46"/>
    <mergeCell ref="E41:E46"/>
    <mergeCell ref="A63:A67"/>
    <mergeCell ref="B63:B67"/>
    <mergeCell ref="C63:C67"/>
    <mergeCell ref="D63:D67"/>
    <mergeCell ref="E63:E67"/>
    <mergeCell ref="A53:E58"/>
    <mergeCell ref="A47:E52"/>
    <mergeCell ref="A41:A46"/>
    <mergeCell ref="B41:B46"/>
    <mergeCell ref="D59:D62"/>
    <mergeCell ref="A68:E72"/>
    <mergeCell ref="E59:E62"/>
    <mergeCell ref="A77:A78"/>
    <mergeCell ref="C77:C78"/>
    <mergeCell ref="D77:D78"/>
    <mergeCell ref="E77:E78"/>
    <mergeCell ref="A59:A62"/>
    <mergeCell ref="A118:A122"/>
    <mergeCell ref="B118:B122"/>
    <mergeCell ref="C118:C122"/>
    <mergeCell ref="D118:D122"/>
    <mergeCell ref="E118:E122"/>
    <mergeCell ref="A115:E117"/>
    <mergeCell ref="D103:D106"/>
    <mergeCell ref="A111:A114"/>
    <mergeCell ref="B111:B114"/>
    <mergeCell ref="C111:C114"/>
    <mergeCell ref="D111:D114"/>
    <mergeCell ref="C59:C62"/>
    <mergeCell ref="A103:A106"/>
    <mergeCell ref="B103:B106"/>
    <mergeCell ref="C103:C106"/>
    <mergeCell ref="D81:D8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8" r:id="rId1"/>
  <rowBreaks count="3" manualBreakCount="3">
    <brk id="58" max="6" man="1"/>
    <brk id="106" max="6" man="1"/>
    <brk id="1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2020-01-27T13:02:34Z</cp:lastPrinted>
  <dcterms:created xsi:type="dcterms:W3CDTF">2017-12-06T14:18:07Z</dcterms:created>
  <dcterms:modified xsi:type="dcterms:W3CDTF">2020-01-27T14:24:48Z</dcterms:modified>
  <cp:category/>
  <cp:version/>
  <cp:contentType/>
  <cp:contentStatus/>
</cp:coreProperties>
</file>