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40" yWindow="4290" windowWidth="11385" windowHeight="8970" tabRatio="375" activeTab="0"/>
  </bookViews>
  <sheets>
    <sheet name="ДОХОДЫ" sheetId="1" r:id="rId1"/>
    <sheet name="РАСХОДЫ" sheetId="2" r:id="rId2"/>
    <sheet name="ИСТОЧ.ФИНАНСИР.ДЕФИЦИТОВ" sheetId="3" r:id="rId3"/>
  </sheets>
  <definedNames>
    <definedName name="_xlnm.Print_Area" localSheetId="2">'ИСТОЧ.ФИНАНСИР.ДЕФИЦИТОВ'!$A$1:$F$34</definedName>
    <definedName name="_xlnm.Print_Area" localSheetId="1">'РАСХОДЫ'!$A$1:$F$449</definedName>
  </definedNames>
  <calcPr fullCalcOnLoad="1"/>
</workbook>
</file>

<file path=xl/sharedStrings.xml><?xml version="1.0" encoding="utf-8"?>
<sst xmlns="http://schemas.openxmlformats.org/spreadsheetml/2006/main" count="1867" uniqueCount="977">
  <si>
    <t>Основное мероприятие "Обеспечение первичных мер пожарной безопасности"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</si>
  <si>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</si>
  <si>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 "Обеспечение безопасности дорожного движения"</t>
  </si>
  <si>
    <t>Основное мероприятие "Развитие автомобильных дорог"</t>
  </si>
  <si>
    <t>Капитальные вложения в объекты государственной (муниципальной) собственности</t>
  </si>
  <si>
    <t>Субсидии на оказание поддержки гражданам, пострадавшим в результате пожара муниципаотного жилищного фонда</t>
  </si>
  <si>
    <t>Бюджетные инвестиции в объекты капитального строительства объектов газификации (в том числе проектно- изыскательские работы) собственности муниципальных образований</t>
  </si>
  <si>
    <t>Субсидии на капитальный ремонт и ремонт автомобильных дорог общего пользования местного назначения</t>
  </si>
  <si>
    <t>Капитальный ремонт и ремонт автомобильных дорог общего пользования местного значения, имеющих приоритетный сильно значимый характер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</si>
  <si>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</si>
  <si>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Невыясненные поступления зачисляемые в бюджеты городских поселений</t>
  </si>
  <si>
    <t>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мадоэтажного жилищного строительства, за счет средств , поступивших от государственной корпорации -Фонда содействия реформированию жилищно-коммунального хозяйства</t>
  </si>
  <si>
    <t>000 2 02 20299 00 0000 151</t>
  </si>
  <si>
    <t>000 2 02 20299 13 0000 151</t>
  </si>
  <si>
    <t>Закупка товаров, работ и услуг для обеспечения государственных (муниципальных) нужд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</si>
  <si>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</si>
  <si>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Субсидии на мероприятия, направленные на безаварийную работу объектов водоснабжения и водоотведения</t>
  </si>
  <si>
    <t>Основное мероприятие "Развитие молодежной политики"</t>
  </si>
  <si>
    <t>Ремонт автомобильных дорог</t>
  </si>
  <si>
    <t>Содержание автомобильных дорог</t>
  </si>
  <si>
    <t>Межбюджетные трансферты на осуществление полномочий по осуществлению внутреннего муниципального финансового контроля</t>
  </si>
  <si>
    <t>Основное мероприятие "Организация культурного досуга"</t>
  </si>
  <si>
    <t>Основное мероприятие "Библиотечное обслуживание населения"</t>
  </si>
  <si>
    <t>Основное мероприятие "Развитие физической культуры и спорта"</t>
  </si>
  <si>
    <t>ОБЩЕГОСУДАРСТВЕННЫЕ ВОПРОСЫ</t>
  </si>
  <si>
    <t>000.01050201000000.610</t>
  </si>
  <si>
    <t>Уменьшение остатков средств бюджетов</t>
  </si>
  <si>
    <t>Процентные платежи по муниципальному долгу</t>
  </si>
  <si>
    <t>Обеспечение первичных мер пожарной безопасности в границах населенных пунктов муниципальных образований</t>
  </si>
  <si>
    <t>Уменьшение прочих остатков средств бюджетов</t>
  </si>
  <si>
    <t>Центральный аппарат</t>
  </si>
  <si>
    <t>Иные межбюджетные трансферты</t>
  </si>
  <si>
    <t>Обслуживание муниципального долга</t>
  </si>
  <si>
    <t>010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</si>
  <si>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</si>
  <si>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</si>
  <si>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Уменьшение прочих остатков денежных средств бюджетов городских поселений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</si>
  <si>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</si>
  <si>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</si>
  <si>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Межбюджетные трансферты на осуществление полномочий по присвоению, изменению, аннулированию адресов и наименований объектам адресации</t>
  </si>
  <si>
    <t>000 2 19 00000 00 0000 151</t>
  </si>
  <si>
    <t>000 2 19 00000 00 0000 000</t>
  </si>
  <si>
    <t>000 2 02 04000 00 0000 151</t>
  </si>
  <si>
    <t>Прочие межбюджетные трансферты, передаваемые бюджетам</t>
  </si>
  <si>
    <t>000 2 02 04999 00 0000 151</t>
  </si>
  <si>
    <t>941</t>
  </si>
  <si>
    <t>41615108</t>
  </si>
  <si>
    <t>000 1 14 02000 00 0000 000</t>
  </si>
  <si>
    <t>Доходы от реализации имущества, находящегося в государственной и муниципальной собственности (за исключением движимого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</si>
  <si>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000 1 11 09045 13 0000 120</t>
  </si>
  <si>
    <t>000 2 02 04999 13 0000 151</t>
  </si>
  <si>
    <t>000 2 19 05000 13 0000 151</t>
  </si>
  <si>
    <t>000 1 05 03000 01 0000 110</t>
  </si>
  <si>
    <t>Прочие субсидии бюджетам городских поселений</t>
  </si>
  <si>
    <t>000 2 02 02999 13 0000 151</t>
  </si>
  <si>
    <t>Субсидии бюджетам бюджетной системы Российской Федерации (межбюджетные субсидии)</t>
  </si>
  <si>
    <t>Мероприятия в сфере профилактики безнадзорности и правонарушений несовершеннолетних</t>
  </si>
  <si>
    <t>Мероприятия в сфере административных правоотношений</t>
  </si>
  <si>
    <t>"Выборгский район" Ленинградской области</t>
  </si>
  <si>
    <t>Субвенции бюджетам городских поселений на осуществление первичного воинского учета на территории, где отсутствуют военные комиссариаты</t>
  </si>
  <si>
    <t>Субвенции бюджетам городских поселений на 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</si>
  <si>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</si>
  <si>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городских поселений</t>
  </si>
  <si>
    <t>НАЦИОНАЛЬНАЯ ОБОРОНА</t>
  </si>
  <si>
    <t xml:space="preserve">на </t>
  </si>
  <si>
    <t>000.01020000130000.710</t>
  </si>
  <si>
    <t>Получение кредитов от кредитных организаций бюджетами городских поселений в валюте Российской Федерации</t>
  </si>
  <si>
    <t>000.01030100130000.710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</si>
  <si>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</si>
  <si>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</si>
  <si>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</si>
  <si>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000 2 02 02999 00 0000 151</t>
  </si>
  <si>
    <t>Прочие субсидии на обеспечение выплат стимулирующего характера работникам муниципальных учреждений культуры</t>
  </si>
  <si>
    <t>Прочие субсидии на реализацию областного закона от 14 декабря 2012 года № 95-оз</t>
  </si>
  <si>
    <t>Субвенции бюджетам на осуществление первичного воинского учета на территории, где отсутствуют военные комиссариаты</t>
  </si>
  <si>
    <t>Субвенции местным бюджетам на выполнение передаваемых полномочий субъектов Российской Федерации</t>
  </si>
  <si>
    <t>000 1 05 00000 00 0000 000</t>
  </si>
  <si>
    <t>000 1 11 05013 13 0000 120</t>
  </si>
  <si>
    <t>Доходы от сдачи в аренду имущества, составляющего казну городских поселений (за исключением земельных участков)</t>
  </si>
  <si>
    <t>000 1 11 05075 13 0000 120</t>
  </si>
  <si>
    <t>Доходы от реализации иного имущества, находящегося в собственности городских поселений, в части реализации основных средств по указанному имуществу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</si>
  <si>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</si>
  <si>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</si>
  <si>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неналоговые доходы бюджетов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</si>
  <si>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</si>
  <si>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</si>
  <si>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</si>
  <si>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</si>
  <si>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Прочие поступления от использования имущества, находящегося в государственной и муниципальной собственности (за исключением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</si>
  <si>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000 1 06 01030 13 0000 110</t>
  </si>
  <si>
    <t>Капитальный ремонт муниципального жилищного фонда</t>
  </si>
  <si>
    <t>Утвержденные бюджетные назначения</t>
  </si>
  <si>
    <t>Глава муниципального образования</t>
  </si>
  <si>
    <t>Код дохода по бюджетной классификации</t>
  </si>
  <si>
    <t>Налог на имущество физических лиц</t>
  </si>
  <si>
    <t>х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</si>
  <si>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</si>
  <si>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Выполнение  отдельных функций органами местного самоуправления</t>
  </si>
  <si>
    <t>КУЛЬТУРА, КИНЕМАТОГРАФИЯ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</si>
  <si>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</si>
  <si>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</si>
  <si>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</si>
  <si>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</si>
  <si>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</si>
  <si>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</si>
  <si>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000 1 06 00000 00 0000 000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</si>
  <si>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</si>
  <si>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(взыскания)</t>
  </si>
  <si>
    <t>000 1 06 01030 10 3000 110</t>
  </si>
  <si>
    <t>000 1 06 04000 02 0000 110</t>
  </si>
  <si>
    <t>000 1 06 04011 02 0000 110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</si>
  <si>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</si>
  <si>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000 1 06 04011 02 1000 110</t>
  </si>
  <si>
    <t>000 1 17 01050 13 0000 180</t>
  </si>
  <si>
    <t>Невыясненные поступления, зачисляемые в бюджеты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</si>
  <si>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</si>
  <si>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000 1 06 01030 13 1000 110</t>
  </si>
  <si>
    <t>Подготовка и утверждение документов территориального планирования поселений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</si>
  <si>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</si>
  <si>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>000 1 06 01030 13 4000 110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</si>
  <si>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</si>
  <si>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000 2 02 02077 00 0000 151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</si>
  <si>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</si>
  <si>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</si>
  <si>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000 2 02 02077 13 0000 151</t>
  </si>
  <si>
    <t>Комитет финансов администрации муниципального образования</t>
  </si>
  <si>
    <t>муниципальное образование "Приморское городское поселение"</t>
  </si>
  <si>
    <t>О.Р. Демирова</t>
  </si>
  <si>
    <t>450</t>
  </si>
  <si>
    <t>Прочие поступления от использования имущества, находящегося в собственности городских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</si>
  <si>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Проведение мероприятий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</si>
  <si>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</si>
  <si>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</si>
  <si>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000.01050000000000.000</t>
  </si>
  <si>
    <t>Увеличение остатков средств бюджетов</t>
  </si>
  <si>
    <t>000.01050000000000.500</t>
  </si>
  <si>
    <t>Увеличение прочих остатков средств бюджетов</t>
  </si>
  <si>
    <t>000.01050200000000.500</t>
  </si>
  <si>
    <t>Уменьшение прочих остатков денежных средств бюджетов</t>
  </si>
  <si>
    <t>000.01050201000000.510</t>
  </si>
  <si>
    <t>000.01050000000000.600</t>
  </si>
  <si>
    <t>000.01050200000000.600</t>
  </si>
  <si>
    <t>Социальное обеспечение и иные выплаты населению</t>
  </si>
  <si>
    <t>ФИЗИЧЕСКАЯ КУЛЬТУРА И СПОРТ</t>
  </si>
  <si>
    <t>Иные бюджетные ассигнования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</si>
  <si>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</si>
  <si>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</si>
  <si>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Глава местной администрации</t>
  </si>
  <si>
    <t>Подготовка населения и организаций к действиям в чрезвычайной ситуации в мирное и военное время</t>
  </si>
  <si>
    <t>Код источника финансорования бюджета по бюджетной  классификации</t>
  </si>
  <si>
    <t>Источники внутреннего финансирования бюджета</t>
  </si>
  <si>
    <t>Источники внешенего финансирования бюджета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</si>
  <si>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</si>
  <si>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Резервные средства</t>
  </si>
  <si>
    <t>Создание и содержание электронных адресных планов муниципальных образований</t>
  </si>
  <si>
    <t>Создание условий для развития малого и среднего предпринимательства</t>
  </si>
  <si>
    <t>Содержание объектов коммунального хозяйства</t>
  </si>
  <si>
    <t>Содержание и уборка территорий улиц, площадей, тротуаров (за исключением придомовых территорий)</t>
  </si>
  <si>
    <t>Организация и содержание территорий поселений</t>
  </si>
  <si>
    <t>Предоставление муниципальным бюджетным учреждениям субсидий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</si>
  <si>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и проценты по соответствующему платежу)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</si>
  <si>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аренды, указанных земельных участков</t>
  </si>
  <si>
    <t>в том числе:</t>
  </si>
  <si>
    <t>СОЦИАЛЬНАЯ ПОЛИТИКА</t>
  </si>
  <si>
    <t>Расходы на осуществление первичного воинского учета на территориях, где отсутствуют военные комиссариаты</t>
  </si>
  <si>
    <t>3. Источники финансирования дефицита бюджета</t>
  </si>
  <si>
    <t>ОБРАЗОВАНИЕ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</si>
  <si>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</si>
  <si>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</si>
  <si>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</si>
  <si>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</si>
  <si>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</si>
  <si>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на реализацию мероприятий по подготовке объектов теплоснабжения к отопительному сезону на территории Ленинградской области</t>
  </si>
  <si>
    <t>Возврат прочих остатков субсидий, субвенций и иных межбюджетных трансфертов, имеющих целевое значение, прошлых лет из бюджетов городских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</si>
  <si>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</si>
  <si>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</si>
  <si>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Иные расходы, направленные на решение вопросов местного значения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</si>
  <si>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</si>
  <si>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</si>
  <si>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Уличное освещение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</si>
  <si>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</si>
  <si>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000.01030100000000.800</t>
  </si>
  <si>
    <t>000.01030100000000.700</t>
  </si>
  <si>
    <t>Резервные фонды местных администраций</t>
  </si>
  <si>
    <t>Публикация нормативно-правовых актов и другой официальной информации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</si>
  <si>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</si>
  <si>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Прочие субсидии</t>
  </si>
  <si>
    <t>администрация муниципального образования "Приморское городское поселение" Выборгского района Ленинградской области</t>
  </si>
  <si>
    <t>Межбюджетные трансферты</t>
  </si>
  <si>
    <t>Неисполненные назначения</t>
  </si>
  <si>
    <t>0503117</t>
  </si>
  <si>
    <t>ДОХОДЫ ОТ ПРОДАЖИ МАТЕРИАЛЬНЫХ И НЕМАТЕРИАЛЬНЫХ АКТИВОВ</t>
  </si>
  <si>
    <t>НАЛОГОВЫЕ И НЕНАЛОГОВЫЕ ДОХОДЫ</t>
  </si>
  <si>
    <t>Форма по ОКУД</t>
  </si>
  <si>
    <t>Глава по БК</t>
  </si>
  <si>
    <t>1. Доходы бюджета</t>
  </si>
  <si>
    <t>Источники финансирования дефицитов бюджетов - всего</t>
  </si>
  <si>
    <t>Кредиты кредитных организаций в валюте Российской Федерации</t>
  </si>
  <si>
    <t>000.01020000000000.000</t>
  </si>
  <si>
    <t>Получение кредитов от кредитных организаций в валюте Российской Федерации</t>
  </si>
  <si>
    <t>000.01020000000000.700</t>
  </si>
  <si>
    <t xml:space="preserve">Бюджетные кредиты от других бюджетов бюджетной системы Российской Федерации </t>
  </si>
  <si>
    <t>000.01030000000000.000</t>
  </si>
  <si>
    <t>Получение бюджетных кредитов от других бюджетов бюджетной системы Российской Федерации в валюте Российской Федерации</t>
  </si>
  <si>
    <t>ДОХОДЫ БЮДЖЕТА ВСЕГО</t>
  </si>
  <si>
    <t>ШТРАФЫ, САНКЦИИ, ВОЗМЕЩЕНИЕ УЩЕРБА</t>
  </si>
  <si>
    <t>000 1 16 00000 00 0000 000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</si>
  <si>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</si>
  <si>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000 2 02 02088 13 0002 151</t>
  </si>
  <si>
    <t>000 2 02 02089 00 0000 151</t>
  </si>
  <si>
    <t>000 2 02 02089 13 0002 151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</si>
  <si>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</si>
  <si>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000 1 16 51040 02 0000 140</t>
  </si>
  <si>
    <t xml:space="preserve">Форма 0503117 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</si>
  <si>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</si>
  <si>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Уплата налогов, сборов и иных платежей</t>
  </si>
  <si>
    <t xml:space="preserve">                           Главный бухгалтер</t>
  </si>
  <si>
    <t>Увеличение прочих остатков денежных средств бюджетов</t>
  </si>
  <si>
    <t>Изменение остатков средств - всего</t>
  </si>
  <si>
    <t>000.01000000000000.000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</si>
  <si>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</si>
  <si>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</si>
  <si>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Транспортный налог</t>
  </si>
  <si>
    <t>Земельный налог</t>
  </si>
  <si>
    <t>Озеленение</t>
  </si>
  <si>
    <t>Организация и содержание мест захоронения</t>
  </si>
  <si>
    <t>Транспортный налог с организаций</t>
  </si>
  <si>
    <t>Транспортный налог с физических лиц</t>
  </si>
  <si>
    <t>НАЛОГИ НА СОВОКУПНЫЙ ДОХОД</t>
  </si>
  <si>
    <t>НАЛОГИ НА ИМУЩЕСТВО</t>
  </si>
  <si>
    <t>Единый сельскохозяйственный налог</t>
  </si>
  <si>
    <t>ПРОЧИЕ НЕНАЛОГОВЫЕ ДОХОДЫ</t>
  </si>
  <si>
    <t>БЕЗВОЗМЕЗДНЫЕ ПОСТУПЛЕНИЯ</t>
  </si>
  <si>
    <t>ГОСУДАРСТВЕННАЯ ПОШЛИНА</t>
  </si>
  <si>
    <t>ОТЧЕТ ОБ ИСПОЛНЕНИИ БЮДЖЕТА</t>
  </si>
  <si>
    <t>Исполнено</t>
  </si>
  <si>
    <t>НАЛОГОВЫЕ ДОХОДЫ</t>
  </si>
  <si>
    <t>НЕНАЛОГОВЫЕ ДОХОДЫ</t>
  </si>
  <si>
    <t>Код строки</t>
  </si>
  <si>
    <t>КОДЫ</t>
  </si>
  <si>
    <t>Дата</t>
  </si>
  <si>
    <t>по ОКПО</t>
  </si>
  <si>
    <t>Наименование публично-правового образования</t>
  </si>
  <si>
    <t xml:space="preserve"> Наименование показателя</t>
  </si>
  <si>
    <t>4</t>
  </si>
  <si>
    <t>5</t>
  </si>
  <si>
    <t>6</t>
  </si>
  <si>
    <t>ЖИЛИЩНО-КОММУНАЛЬНОЕ ХОЗЯЙСТВО</t>
  </si>
  <si>
    <t>НАЦИОНАЛЬНАЯ БЕЗОПАСНОСТЬ И ПРАВООХРАНИТЕЛЬНАЯ ДЕЯТЕЛЬНОСТЬ</t>
  </si>
  <si>
    <t>Бюджетные инвестиции в объекты капитального строительства собственности муниципальных образований</t>
  </si>
  <si>
    <t>Основное мероприятие "Благоустройство"</t>
  </si>
  <si>
    <t>Транспортный налог с организаций (пени, проценты)</t>
  </si>
  <si>
    <t>000 1 06 04011 02 2000 110</t>
  </si>
  <si>
    <t>Транспортный налог с организаций (взыскания)</t>
  </si>
  <si>
    <t>000 1 06 04011 02 3000 110</t>
  </si>
  <si>
    <t>000 1 06 04012 02 0000 110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</si>
  <si>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</si>
  <si>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000 1 06 04012 02 1000 110</t>
  </si>
  <si>
    <t>Транспортный налог с физических лиц (пени и проценты по соответствующему платежу)</t>
  </si>
  <si>
    <t>000 1 06 04012 02 2000 110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</si>
  <si>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</si>
  <si>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</si>
  <si>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000 1 06 06013 10 1000 110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</si>
  <si>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 и проценты по соответствующему платежу)</t>
  </si>
  <si>
    <t>000 1 06 06013 10 2000 110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</si>
  <si>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</si>
  <si>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000 1 06 06013 10 3000 110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</si>
  <si>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</si>
  <si>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000 1 06 06023 10 1000 110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</si>
  <si>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</si>
  <si>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000 1 06 06023 10 2000 110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</si>
  <si>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</si>
  <si>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000 1 06 06023 10 3000 110</t>
  </si>
  <si>
    <t>000 1 08 00000 00 0000 000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</si>
  <si>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</si>
  <si>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</si>
  <si>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</si>
  <si>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</t>
  </si>
  <si>
    <t>000 1 08 04020 01 1000 110</t>
  </si>
  <si>
    <t xml:space="preserve">ДОХОДЫ ОТ ИСПОЛЬЗОВАНИЯ ИМУЩЕСТВА, НАХОДЯЩЕГОСЯ В ГОСУДАРСТВЕННОЙ И МУНИЦИПАЛЬНОЙ СОБСТВЕННОСТИ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</si>
  <si>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</si>
  <si>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</si>
  <si>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000 1 11 09040 00 0000 120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</si>
  <si>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</si>
  <si>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</si>
  <si>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</si>
  <si>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</si>
  <si>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</si>
  <si>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</si>
  <si>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</si>
  <si>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</si>
  <si>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</si>
  <si>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</si>
  <si>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</si>
  <si>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000.01030100130000.810</t>
  </si>
  <si>
    <t>000.01050201130000.510</t>
  </si>
  <si>
    <t>Увеличение прочих остатков денежных средств бюджетов городских поселений</t>
  </si>
  <si>
    <t>000.01050201130000.610</t>
  </si>
  <si>
    <t>Бюджетные инвестиции</t>
  </si>
  <si>
    <t>НАЦИОНАЛЬНАЯ ЭКОНОМИКА</t>
  </si>
  <si>
    <t>Наименование финансового органа</t>
  </si>
  <si>
    <t>Выборгского района Ленинградской области</t>
  </si>
  <si>
    <t>по ОКТМО</t>
  </si>
  <si>
    <t>Периодичность:  месячная</t>
  </si>
  <si>
    <t xml:space="preserve">Единица измерения:  руб. </t>
  </si>
  <si>
    <t>383</t>
  </si>
  <si>
    <t>Код стро-ки</t>
  </si>
  <si>
    <t xml:space="preserve">Утвержденные бюджетные назначения </t>
  </si>
  <si>
    <t xml:space="preserve">Неисполненные назначения 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</si>
  <si>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</si>
  <si>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</si>
  <si>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</si>
  <si>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</si>
  <si>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</si>
  <si>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</si>
  <si>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</si>
  <si>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</si>
  <si>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</si>
  <si>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(пени, проценты)</t>
  </si>
  <si>
    <t>000 1 01 02010 01 2000 110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</si>
  <si>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(взыскания)</t>
  </si>
  <si>
    <t>000 1 01 02010 01 3000 110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</si>
  <si>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</si>
  <si>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</si>
  <si>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</si>
  <si>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</si>
  <si>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(пени, проценты)</t>
  </si>
  <si>
    <t>000 1 01 02020 01 2000 110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</si>
  <si>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(взыскания)</t>
  </si>
  <si>
    <t>000 1 01 02020 01 3000 110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</si>
  <si>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</si>
  <si>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</si>
  <si>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</si>
  <si>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</si>
  <si>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</si>
  <si>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000 1 01 02030 01 2000 110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</si>
  <si>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</si>
  <si>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000 1 01 02030 01 3000 110</t>
  </si>
  <si>
    <t>000 1 03 00000 00 0000 000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</si>
  <si>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</si>
  <si>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</si>
  <si>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</si>
  <si>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</si>
  <si>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000 2 02 02088 00 0000 151 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</si>
  <si>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</si>
  <si>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Основное мероприятие "Создание условий для развития малого и среднего предпринимательства"</t>
  </si>
  <si>
    <t>Основное мероприятие "Развитие жилищного хозяйства"</t>
  </si>
  <si>
    <t>Основное мероприятие "Оказание поддержки гражданам, пострадавшим в результате пожара"</t>
  </si>
  <si>
    <t>Межбюджетные трансферты на осуществление полномочий по приватизации жилых помещений, находящихся в собственности муниципального образования</t>
  </si>
  <si>
    <t>Денежные взыскания (штрафы),за нарушение законодательства РФ о контрактной системе в сфере закупок товаров, работ услуг для обеспечения государственных и муниципальных нужд для нужд городских поселений</t>
  </si>
  <si>
    <t>000 1 16 33050 13 0000 140</t>
  </si>
  <si>
    <t>ВОЗВРАТ ОСТАТКОВ СУБСИДИЙ, СУБВЕНЦИЙ И ИНЫХ МЕЖБЮДЖЕТНЫХ ТРАНСФЕРТОВ, ИМЕЮЩИХ ЦЕЛЕВОЕ НАЗНАЧЕНИЕ, ПРОШЛЫХ ЛЕТ</t>
  </si>
  <si>
    <t>Непрограммные расходы</t>
  </si>
  <si>
    <t>Основное мероприятие "Создание условий для транспортного обслуживания населения"</t>
  </si>
  <si>
    <t>Мероприятия в области автомобильного транспорта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</si>
  <si>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</si>
  <si>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</si>
  <si>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000 1 06 01030 13 2100 110</t>
  </si>
  <si>
    <t>000 1 11 00000 00 0000 000</t>
  </si>
  <si>
    <t>000 1 14 02053 13 0000 410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</si>
  <si>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</si>
  <si>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</si>
  <si>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</si>
  <si>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</si>
  <si>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000 1 17 05050 13 0000 180</t>
  </si>
  <si>
    <t>ДОХОДЫ ОТ ОКАЗАНИЯ ПЛАТНЫХ УСЛУГ (РАБОТ) И КОМПЕНСАНИИ ЗАТРАТ ГОСУДАРСТВА</t>
  </si>
  <si>
    <t>Доходы от компенсации затрат государства</t>
  </si>
  <si>
    <t>000 1 13 00000 00 0000 000</t>
  </si>
  <si>
    <t>000 1 13 02000 00 0000 130</t>
  </si>
  <si>
    <t>Прочие доходы от компенсации затрат государства</t>
  </si>
  <si>
    <t>Прочие доходы от компенсации затрат бюджетов городских поселений</t>
  </si>
  <si>
    <t>000 1 13 02995 13 0000 130</t>
  </si>
  <si>
    <t>000 1 13 02990 00 0000 130</t>
  </si>
  <si>
    <t>000 1 16 90050 13 6000 140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</si>
  <si>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</si>
  <si>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</si>
  <si>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000 1 16 90000 00 0000 140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</si>
  <si>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</si>
  <si>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борьбе с борщевиком Сосновского на территориях муниципальных образований Ленинградской области</t>
  </si>
  <si>
    <t>Строительство и реконструкция объектов культуры в городских поселениях Ленинградской области</t>
  </si>
  <si>
    <t>Мероприятия по обеспечению выплат стимулирующего характера работникам муниципальных учреждений культуры Ленинградской области</t>
  </si>
  <si>
    <t>Расходы, осуществляемые органами местного самоуправления в рамках соглашений о предоставлении субсидий из областного бюджета Ленинградской области</t>
  </si>
  <si>
    <t>000 2 02 20000 00 0000 150</t>
  </si>
  <si>
    <t>000 2 02 20216 00 0000 150</t>
  </si>
  <si>
    <t>000 2 02 20216 13 0000 150</t>
  </si>
  <si>
    <t>000 2 02 29999 00 0000 150</t>
  </si>
  <si>
    <t>000 2 02 29999 13 0000 150</t>
  </si>
  <si>
    <t>000 2 02 30000 00 0000 150</t>
  </si>
  <si>
    <t>000 2 02 30024 00 0000 150</t>
  </si>
  <si>
    <t>000 2 02 30024 13 0000 150</t>
  </si>
  <si>
    <t>000 2 02 35118 00 0000 150</t>
  </si>
  <si>
    <t>000 2 02 35118 13 0000 150</t>
  </si>
  <si>
    <t xml:space="preserve">       000 2 19 60010 13 0000 150</t>
  </si>
  <si>
    <t>000 1 06 01030 13 3000 110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</si>
  <si>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</si>
  <si>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на реализацию программ формирования современной городской среды</t>
  </si>
  <si>
    <t>Субсидии бюджетам городских поселений на реализацию программ формирования современной городской среды</t>
  </si>
  <si>
    <t>Организация поддержки сельскохозяйственного производства</t>
  </si>
  <si>
    <t>Мероприятия по капитальному ремонту и ремонту автомобильных дорог общего пользования местного значения</t>
  </si>
  <si>
    <t>Основное мероприятие "Доведение официальной информации для населения"</t>
  </si>
  <si>
    <t>000 2 02 20077 00 0000 150</t>
  </si>
  <si>
    <t>000 2 02 20077 13 0000 150</t>
  </si>
  <si>
    <t>000 2 02 25555 00 0000 150</t>
  </si>
  <si>
    <t>000 2 02 25555 13 0000 150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</si>
  <si>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</si>
  <si>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Мероприятия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</si>
  <si>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941 0503 07101S4770 200 </t>
  </si>
  <si>
    <t xml:space="preserve">941 0503 07101S4770 000 </t>
  </si>
  <si>
    <t xml:space="preserve">941 0707 0810110000 000 </t>
  </si>
  <si>
    <t>000 2 02 49999 13 0000 150</t>
  </si>
  <si>
    <t>Расходы, осуществляемые органами местного самоуправления за счет субвенций и иных межбюджетных трансфертов из областного бюджета</t>
  </si>
  <si>
    <t>000 2 02 40000 00 0000 150</t>
  </si>
  <si>
    <t>000 2 02 49999 00 0000 150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</si>
  <si>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</si>
  <si>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</si>
  <si>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</si>
  <si>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941 0409 04001S0140 000 </t>
  </si>
  <si>
    <t xml:space="preserve">941 0409 04001S0140 200 </t>
  </si>
  <si>
    <t xml:space="preserve">941 0409 04001S0140 240 </t>
  </si>
  <si>
    <t xml:space="preserve">Глава администрации                                     </t>
  </si>
  <si>
    <t>Е.В. Шестаков</t>
  </si>
  <si>
    <t>2020 года</t>
  </si>
  <si>
    <t>Межбюджетные трансферты, 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</si>
  <si>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</si>
  <si>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000 2 02 45550 13 0000 150</t>
  </si>
  <si>
    <t>Расходы, осуществляемые за счет субсидий, субвенций и иных межбюджетных трансфертов из федерального бюджета</t>
  </si>
  <si>
    <t>Реконструкция тепловой сети</t>
  </si>
  <si>
    <t xml:space="preserve">941 0502 06101S0000 000 </t>
  </si>
  <si>
    <t>Реконструкция сетей уличного освещения</t>
  </si>
  <si>
    <t>Софинансирование мероприятий на поддержку развития общественной инфраструктуры муниципального значения</t>
  </si>
  <si>
    <t xml:space="preserve">941 1301 9010097020 730 </t>
  </si>
  <si>
    <t xml:space="preserve">941 1301 9010097020 700 </t>
  </si>
  <si>
    <t xml:space="preserve">941 1301 9010097020 000 </t>
  </si>
  <si>
    <t xml:space="preserve">941 1301 9010090000 000 </t>
  </si>
  <si>
    <t xml:space="preserve">941 1301 9010000000 000 </t>
  </si>
  <si>
    <t xml:space="preserve">941 1301 9000000000 000 </t>
  </si>
  <si>
    <t xml:space="preserve">941 1300 0000000000 000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</si>
  <si>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</si>
  <si>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941 0409 0400120570 000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</si>
  <si>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</si>
  <si>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</si>
  <si>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</si>
  <si>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000 1 16 07090 13 0000 140</t>
  </si>
  <si>
    <t>000 1 16 07090 00 0000 140</t>
  </si>
  <si>
    <t>000 1 16 07000 01 0000 140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</si>
  <si>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</si>
  <si>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</t>
  </si>
  <si>
    <t>УТВЕРЖДЕНО</t>
  </si>
  <si>
    <t xml:space="preserve">постановлением администрации </t>
  </si>
  <si>
    <t>муниципального образования</t>
  </si>
  <si>
    <t>"Приморское городское поселение"</t>
  </si>
  <si>
    <t>(Приложение 1)</t>
  </si>
  <si>
    <t>Расходы бюджета - всего</t>
  </si>
  <si>
    <t>200</t>
  </si>
  <si>
    <t>x</t>
  </si>
  <si>
    <t xml:space="preserve">941 0000 0000000000 000 </t>
  </si>
  <si>
    <t xml:space="preserve">941 0100 0000000000 000 </t>
  </si>
  <si>
    <t xml:space="preserve">941 0104 9000000000 000 </t>
  </si>
  <si>
    <t xml:space="preserve">941 0104 9010000000 000 </t>
  </si>
  <si>
    <t xml:space="preserve">941 0104 9010010000 000 </t>
  </si>
  <si>
    <t xml:space="preserve">941 0104 9010010020 000 </t>
  </si>
  <si>
    <t xml:space="preserve">941 0104 9010010020 100 </t>
  </si>
  <si>
    <t xml:space="preserve">941 0104 9010010020 120 </t>
  </si>
  <si>
    <t xml:space="preserve">941 0104 9010010040 000 </t>
  </si>
  <si>
    <t xml:space="preserve">941 0104 9010010040 100 </t>
  </si>
  <si>
    <t xml:space="preserve">941 0104 9010010040 120 </t>
  </si>
  <si>
    <t xml:space="preserve">941 0104 9010010040 200 </t>
  </si>
  <si>
    <t xml:space="preserve">941 0104 9010010040 240 </t>
  </si>
  <si>
    <t xml:space="preserve">941 0104 9010010040 800 </t>
  </si>
  <si>
    <t>-</t>
  </si>
  <si>
    <t xml:space="preserve">941 0104 9010010040 850 </t>
  </si>
  <si>
    <t xml:space="preserve">941 0104 9010020000 000 </t>
  </si>
  <si>
    <t xml:space="preserve">941 0104 9010020280 000 </t>
  </si>
  <si>
    <t xml:space="preserve">941 0104 9010020280 200 </t>
  </si>
  <si>
    <t xml:space="preserve">941 0104 9010020280 240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</si>
  <si>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</t>
  </si>
  <si>
    <t xml:space="preserve">941 0104 9010060000 000 </t>
  </si>
  <si>
    <t xml:space="preserve">941 0104 9010065160 000 </t>
  </si>
  <si>
    <t xml:space="preserve">941 0104 9010065160 500 </t>
  </si>
  <si>
    <t xml:space="preserve">941 0104 9010065160 540 </t>
  </si>
  <si>
    <t xml:space="preserve">941 0106 9000000000 000 </t>
  </si>
  <si>
    <t xml:space="preserve">941 0106 9010000000 000 </t>
  </si>
  <si>
    <t xml:space="preserve">941 0106 9010060000 000 </t>
  </si>
  <si>
    <t>Межбюджетные трансферты на осуществление полномочий поселения по формированию, исполнению и контролю за исполнением бюджета поселения</t>
  </si>
  <si>
    <t xml:space="preserve">941 0106 9010065010 000 </t>
  </si>
  <si>
    <t xml:space="preserve">941 0106 9010065010 500 </t>
  </si>
  <si>
    <t xml:space="preserve">941 0106 9010065010 540 </t>
  </si>
  <si>
    <t xml:space="preserve">941 0106 9010065150 000 </t>
  </si>
  <si>
    <t xml:space="preserve">941 0106 9010065150 500 </t>
  </si>
  <si>
    <t xml:space="preserve">941 0106 9010065150 540 </t>
  </si>
  <si>
    <t xml:space="preserve">941 0111 9000000000 000 </t>
  </si>
  <si>
    <t xml:space="preserve">941 0111 9010000000 000 </t>
  </si>
  <si>
    <t xml:space="preserve">941 0111 9010090000 000 </t>
  </si>
  <si>
    <t xml:space="preserve">941 0111 9010097010 000 </t>
  </si>
  <si>
    <t xml:space="preserve">941 0111 9010097010 800 </t>
  </si>
  <si>
    <t xml:space="preserve">941 0111 9010097010 870 </t>
  </si>
  <si>
    <t xml:space="preserve">941 0113 0000000000 000 </t>
  </si>
  <si>
    <t>Муниципальная программа "Общество и власть в МО "Приморское городское поселение"</t>
  </si>
  <si>
    <t xml:space="preserve">941 0113 0100000000 000 </t>
  </si>
  <si>
    <t xml:space="preserve">941 0113 0100100000 000 </t>
  </si>
  <si>
    <t xml:space="preserve">941 0113 0100120000 000 </t>
  </si>
  <si>
    <t xml:space="preserve">941 0113 0100120210 000 </t>
  </si>
  <si>
    <t xml:space="preserve">941 0113 0100120210 200 </t>
  </si>
  <si>
    <t xml:space="preserve">941 0113 0100120210 240 </t>
  </si>
  <si>
    <t xml:space="preserve">941 0113 0100120600 000 </t>
  </si>
  <si>
    <t xml:space="preserve">941 0113 0100120600 200 </t>
  </si>
  <si>
    <t xml:space="preserve">941 0113 0100120600 240 </t>
  </si>
  <si>
    <t>Обслуживание и сопровождение сайтов и блогов</t>
  </si>
  <si>
    <t xml:space="preserve">941 0113 0100120620 000 </t>
  </si>
  <si>
    <t xml:space="preserve">941 0113 0100120620 200 </t>
  </si>
  <si>
    <t xml:space="preserve">941 0113 0100120620 240 </t>
  </si>
  <si>
    <t xml:space="preserve">941 0113 9000000000 000 </t>
  </si>
  <si>
    <t xml:space="preserve">941 0113 9010000000 000 </t>
  </si>
  <si>
    <t xml:space="preserve">941 0113 9010060000 000 </t>
  </si>
  <si>
    <t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 - 2.1.3. соглашения)</t>
  </si>
  <si>
    <t xml:space="preserve">941 0113 9010065020 000 </t>
  </si>
  <si>
    <t xml:space="preserve">941 0113 9010065020 500 </t>
  </si>
  <si>
    <t xml:space="preserve">941 0113 9010065020 540 </t>
  </si>
  <si>
    <t xml:space="preserve">941 0113 9010065560 000 </t>
  </si>
  <si>
    <t xml:space="preserve">941 0113 9010065560 500 </t>
  </si>
  <si>
    <t xml:space="preserve">941 0113 9010065560 540 </t>
  </si>
  <si>
    <t>Межбюджетные трансферты на осуществление полномочий по осуществлению закупок товаров, работ, услуг для обеспечения муниципальных нужд</t>
  </si>
  <si>
    <t xml:space="preserve">941 0113 9010065590 000 </t>
  </si>
  <si>
    <t xml:space="preserve">941 0113 9010065590 500 </t>
  </si>
  <si>
    <t xml:space="preserve">941 0113 9010065590 540 </t>
  </si>
  <si>
    <t xml:space="preserve">941 0113 9010090000 000 </t>
  </si>
  <si>
    <t>Уплата взносов и иных платежей</t>
  </si>
  <si>
    <t xml:space="preserve">941 0113 9010097150 000 </t>
  </si>
  <si>
    <t xml:space="preserve">941 0113 9010097150 800 </t>
  </si>
  <si>
    <t xml:space="preserve">941 0113 9010097150 850 </t>
  </si>
  <si>
    <t xml:space="preserve">941 0200 0000000000 000 </t>
  </si>
  <si>
    <t xml:space="preserve">941 0203 9000000000 000 </t>
  </si>
  <si>
    <t xml:space="preserve">941 0203 9010000000 000 </t>
  </si>
  <si>
    <t xml:space="preserve">941 0203 9010050000 000 </t>
  </si>
  <si>
    <t xml:space="preserve">941 0203 9010051180 000 </t>
  </si>
  <si>
    <t xml:space="preserve">941 0203 9010051180 100 </t>
  </si>
  <si>
    <t xml:space="preserve">941 0203 9010051180 120 </t>
  </si>
  <si>
    <t xml:space="preserve">941 0203 9010051180 800 </t>
  </si>
  <si>
    <t xml:space="preserve">941 0203 9010051180 850 </t>
  </si>
  <si>
    <t xml:space="preserve">941 0300 0000000000 000 </t>
  </si>
  <si>
    <t xml:space="preserve">941 0309 0000000000 000 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</si>
  <si>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</si>
  <si>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 xml:space="preserve">941 0309 0210000000 000 </t>
  </si>
  <si>
    <t>Основное мероприятие "Обеспечение безопасности  на водных объектах"</t>
  </si>
  <si>
    <t xml:space="preserve">941 0309 0210100000 000 </t>
  </si>
  <si>
    <t xml:space="preserve">941 0309 0210120000 000 </t>
  </si>
  <si>
    <t>Обеспечение безопасности на водных объектах</t>
  </si>
  <si>
    <t xml:space="preserve">941 0309 0210120330 000 </t>
  </si>
  <si>
    <t xml:space="preserve">941 0309 0210120330 200 </t>
  </si>
  <si>
    <t xml:space="preserve">941 0309 0210120330 240 </t>
  </si>
  <si>
    <t xml:space="preserve">941 0309 0210200000 000 </t>
  </si>
  <si>
    <t xml:space="preserve">941 0309 0210220000 000 </t>
  </si>
  <si>
    <t xml:space="preserve">941 0309 0210220340 000 </t>
  </si>
  <si>
    <t xml:space="preserve">941 0309 0210220340 200 </t>
  </si>
  <si>
    <t xml:space="preserve">941 0309 0210220340 240 </t>
  </si>
  <si>
    <t xml:space="preserve">941 0309 0210220350 000 </t>
  </si>
  <si>
    <t xml:space="preserve">941 0309 0210220350 200 </t>
  </si>
  <si>
    <t xml:space="preserve">941 0309 0210220350 240 </t>
  </si>
  <si>
    <t xml:space="preserve">941 0309 9000000000 000 </t>
  </si>
  <si>
    <t xml:space="preserve">941 0309 9010000000 000 </t>
  </si>
  <si>
    <t xml:space="preserve">941 0309 9010060000 000 </t>
  </si>
  <si>
    <t>Межбюджетные трансферты на осуществление полномочий по участию в предупреждении чрезвычайных ситуаций в границах муниципального образования</t>
  </si>
  <si>
    <t xml:space="preserve">941 0309 9010065570 000 </t>
  </si>
  <si>
    <t xml:space="preserve">941 0309 9010065570 500 </t>
  </si>
  <si>
    <t xml:space="preserve">941 0309 9010065570 540 </t>
  </si>
  <si>
    <t xml:space="preserve">941 0310 0000000000 000 </t>
  </si>
  <si>
    <t xml:space="preserve">941 0310 0210000000 000 </t>
  </si>
  <si>
    <t xml:space="preserve">941 0310 0210300000 000 </t>
  </si>
  <si>
    <t xml:space="preserve">941 0310 0210320000 000 </t>
  </si>
  <si>
    <t xml:space="preserve">941 0310 0210320360 000 </t>
  </si>
  <si>
    <t xml:space="preserve">941 0310 0210320360 200 </t>
  </si>
  <si>
    <t xml:space="preserve">941 0310 0210320360 240 </t>
  </si>
  <si>
    <t xml:space="preserve">941 0310 0210320890 000 </t>
  </si>
  <si>
    <t xml:space="preserve">941 0310 0210320890 200 </t>
  </si>
  <si>
    <t xml:space="preserve">941 0310 0210320890 240 </t>
  </si>
  <si>
    <t xml:space="preserve">941 0310 0210380000 000 </t>
  </si>
  <si>
    <t>Строительство пожарного водоёма</t>
  </si>
  <si>
    <t xml:space="preserve">941 0310 0210386190 000 </t>
  </si>
  <si>
    <t xml:space="preserve">941 0310 0210386190 400 </t>
  </si>
  <si>
    <t xml:space="preserve">941 0310 0210386190 410 </t>
  </si>
  <si>
    <t xml:space="preserve">941 0314 9000000000 000 </t>
  </si>
  <si>
    <t xml:space="preserve">941 0314 9010000000 000 </t>
  </si>
  <si>
    <t xml:space="preserve">941 0314 9010070000 000 </t>
  </si>
  <si>
    <t xml:space="preserve">941 0314 9010071330 000 </t>
  </si>
  <si>
    <t xml:space="preserve">941 0314 9010071330 100 </t>
  </si>
  <si>
    <t xml:space="preserve">941 0314 9010071330 120 </t>
  </si>
  <si>
    <t xml:space="preserve">941 0314 9010071330 200 </t>
  </si>
  <si>
    <t xml:space="preserve">941 0314 9010071330 240 </t>
  </si>
  <si>
    <t xml:space="preserve">941 0314 9010071340 000 </t>
  </si>
  <si>
    <t xml:space="preserve">941 0314 9010071340 200 </t>
  </si>
  <si>
    <t xml:space="preserve">941 0314 9010071340 240 </t>
  </si>
  <si>
    <t xml:space="preserve">941 0400 0000000000 000 </t>
  </si>
  <si>
    <t xml:space="preserve">941 0405 0000000000 000 </t>
  </si>
  <si>
    <t>Подпрограмма "Развитие сельского хозяйства в МО "Приморское городское поселение"</t>
  </si>
  <si>
    <t xml:space="preserve">941 0405 0320000000 000 </t>
  </si>
  <si>
    <t>Основное мероприятие "Развитие сельского хозяйства"</t>
  </si>
  <si>
    <t xml:space="preserve">941 0405 0320300000 000 </t>
  </si>
  <si>
    <t xml:space="preserve">941 0405 0320320000 000 </t>
  </si>
  <si>
    <t xml:space="preserve">941 0405 0320324010 000 </t>
  </si>
  <si>
    <t xml:space="preserve">941 0405 0320324010 800 </t>
  </si>
  <si>
    <t xml:space="preserve">941 0405 0320324010 810 </t>
  </si>
  <si>
    <t xml:space="preserve">941 0408 0000000000 000 </t>
  </si>
  <si>
    <t>Подпрограмма "Развитие малого, среднего предпринимательства и потребительского рынка на территории МО "Приморское городское поселение"</t>
  </si>
  <si>
    <t xml:space="preserve">941 0408 0310000000 000 </t>
  </si>
  <si>
    <t xml:space="preserve">941 0408 0310200000 000 </t>
  </si>
  <si>
    <t xml:space="preserve">941 0408 0310220000 000 </t>
  </si>
  <si>
    <t xml:space="preserve">941 0408 0310220410 000 </t>
  </si>
  <si>
    <t xml:space="preserve">941 0408 0310220410 200 </t>
  </si>
  <si>
    <t xml:space="preserve">941 0408 0310220410 240 </t>
  </si>
  <si>
    <t xml:space="preserve">941 0409 0000000000 000 </t>
  </si>
  <si>
    <t>Подпрограмма "Повышение безопасности дорожного движения на территории МО "Приморское городское поселение"</t>
  </si>
  <si>
    <t xml:space="preserve">941 0409 0220000000 000 </t>
  </si>
  <si>
    <t xml:space="preserve">941 0409 0220400000 000 </t>
  </si>
  <si>
    <t xml:space="preserve">941 0409 0220420000 000 </t>
  </si>
  <si>
    <t xml:space="preserve">941 0409 0220420910 000 </t>
  </si>
  <si>
    <t xml:space="preserve">941 0409 0220420910 200 </t>
  </si>
  <si>
    <t xml:space="preserve">941 0409 0220420910 240 </t>
  </si>
  <si>
    <t>Муниципальная программа "Развитие автомобильных дорог на территории МО "Приморское городское поселение"</t>
  </si>
  <si>
    <t xml:space="preserve">941 0409 0400000000 000 </t>
  </si>
  <si>
    <t xml:space="preserve">941 0409 0400100000 000 </t>
  </si>
  <si>
    <t xml:space="preserve">941 0409 0400120000 000 </t>
  </si>
  <si>
    <t xml:space="preserve">941 0409 0400120420 000 </t>
  </si>
  <si>
    <t xml:space="preserve">941 0409 0400120420 200 </t>
  </si>
  <si>
    <t xml:space="preserve">941 0409 0400120420 240 </t>
  </si>
  <si>
    <t xml:space="preserve">941 0409 0400120570 200 </t>
  </si>
  <si>
    <t xml:space="preserve">941 0409 0400120570 240 </t>
  </si>
  <si>
    <t xml:space="preserve">941 0409 0400120890 000 </t>
  </si>
  <si>
    <t xml:space="preserve">941 0409 0400120890 200 </t>
  </si>
  <si>
    <t xml:space="preserve">941 0409 0400120890 240 </t>
  </si>
  <si>
    <t xml:space="preserve">941 0409 0400120910 000 </t>
  </si>
  <si>
    <t xml:space="preserve">941 0409 0400120910 200 </t>
  </si>
  <si>
    <t xml:space="preserve">941 0409 0400120910 240 </t>
  </si>
  <si>
    <t xml:space="preserve">941 0409 04001S0000 000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</si>
  <si>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 значимый характер</t>
  </si>
  <si>
    <t xml:space="preserve">941 0409 04001S4200 000 </t>
  </si>
  <si>
    <t xml:space="preserve">941 0409 04001S4200 200 </t>
  </si>
  <si>
    <t xml:space="preserve">941 0409 04001S4200 240 </t>
  </si>
  <si>
    <t>Мероприятия в рамках областного закона Ленинградской области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образований»</t>
  </si>
  <si>
    <t xml:space="preserve">941 0409 04001S4660 000 </t>
  </si>
  <si>
    <t xml:space="preserve">941 0409 04001S4660 200 </t>
  </si>
  <si>
    <t xml:space="preserve">941 0409 04001S4660 240 </t>
  </si>
  <si>
    <t xml:space="preserve">941 0412 0000000000 000 </t>
  </si>
  <si>
    <t xml:space="preserve">941 0412 0310000000 000 </t>
  </si>
  <si>
    <t xml:space="preserve">941 0412 0310100000 000 </t>
  </si>
  <si>
    <t xml:space="preserve">941 0412 0310120000 000 </t>
  </si>
  <si>
    <t xml:space="preserve">941 0412 0310120390 000 </t>
  </si>
  <si>
    <t xml:space="preserve">941 0412 0310120390 200 </t>
  </si>
  <si>
    <t xml:space="preserve">941 0412 0310120390 240 </t>
  </si>
  <si>
    <t xml:space="preserve">941 0500 0000000000 000 </t>
  </si>
  <si>
    <t xml:space="preserve">941 0501 0000000000 000 </t>
  </si>
  <si>
    <t>Подпрограмма "Развитие жилищного хозяйства МО "Приморское городское поселение"</t>
  </si>
  <si>
    <t xml:space="preserve">941 0501 0510000000 000 </t>
  </si>
  <si>
    <t xml:space="preserve">941 0501 0510100000 000 </t>
  </si>
  <si>
    <t xml:space="preserve">941 0501 0510120000 000 </t>
  </si>
  <si>
    <t xml:space="preserve">941 0501 0510120440 000 </t>
  </si>
  <si>
    <t xml:space="preserve">941 0501 0510120440 200 </t>
  </si>
  <si>
    <t xml:space="preserve">941 0501 0510120440 240 </t>
  </si>
  <si>
    <t>Содержание муниципального жилищного фонда</t>
  </si>
  <si>
    <t xml:space="preserve">941 0501 0510120450 000 </t>
  </si>
  <si>
    <t xml:space="preserve">941 0501 0510120450 200 </t>
  </si>
  <si>
    <t xml:space="preserve">941 0501 0510120450 240 </t>
  </si>
  <si>
    <t>Подпрограмма "Переселение граждан из аварийного жилищного фонда на территории МО "Приморское городское поселение"</t>
  </si>
  <si>
    <t xml:space="preserve">941 0501 0520000000 000 </t>
  </si>
  <si>
    <t>Основное мероприятие "Переселение граждан из аварийного жилищного фонда"</t>
  </si>
  <si>
    <t xml:space="preserve">941 0501 0520200000 000 </t>
  </si>
  <si>
    <t xml:space="preserve">941 0501 0520220000 000 </t>
  </si>
  <si>
    <t xml:space="preserve">941 0501 0520220450 000 </t>
  </si>
  <si>
    <t xml:space="preserve">941 0501 0520220450 200 </t>
  </si>
  <si>
    <t xml:space="preserve">941 0501 0520220450 240 </t>
  </si>
  <si>
    <t>Подпрограмма «Оказание поддержки гражданам, пострадавшим в результате пожара муниципального жилищного фонда в МО «Приморское городское поселение»</t>
  </si>
  <si>
    <t xml:space="preserve">941 0501 0540000000 000 </t>
  </si>
  <si>
    <t xml:space="preserve">941 0501 0540400000 000 </t>
  </si>
  <si>
    <t xml:space="preserve">941 0501 05404S0000 000 </t>
  </si>
  <si>
    <t>Мероприятия по оказанию поддержки гражданам, пострадавшим в результате пожара муниципального жилищного фонда</t>
  </si>
  <si>
    <t xml:space="preserve">941 0501 05404S0800 000 </t>
  </si>
  <si>
    <t xml:space="preserve">941 0501 05404S0800 400 </t>
  </si>
  <si>
    <t xml:space="preserve">941 0501 05404S0800 410 </t>
  </si>
  <si>
    <t xml:space="preserve">941 0502 0000000000 000 </t>
  </si>
  <si>
    <t>Подпрограмма "Энергетика в МО "Приморское городское поселение"</t>
  </si>
  <si>
    <t xml:space="preserve">941 0502 0610000000 000 </t>
  </si>
  <si>
    <t>Основное мероприятие "Развитие коммунального хозяйства для повышения энергоэфективности"</t>
  </si>
  <si>
    <t xml:space="preserve">941 0502 0610100000 000 </t>
  </si>
  <si>
    <t xml:space="preserve">941 0502 0610120000 000 </t>
  </si>
  <si>
    <t xml:space="preserve">941 0502 0610120470 000 </t>
  </si>
  <si>
    <t xml:space="preserve">941 0502 0610120470 200 </t>
  </si>
  <si>
    <t xml:space="preserve">941 0502 0610120470 240 </t>
  </si>
  <si>
    <t xml:space="preserve">941 0502 0610120890 000 </t>
  </si>
  <si>
    <t xml:space="preserve">941 0502 0610120890 200 </t>
  </si>
  <si>
    <t xml:space="preserve">941 0502 0610120890 240 </t>
  </si>
  <si>
    <t xml:space="preserve">941 0502 0610180000 000 </t>
  </si>
  <si>
    <t xml:space="preserve">941 0502 0610186560 000 </t>
  </si>
  <si>
    <t xml:space="preserve">941 0502 0610186560 400 </t>
  </si>
  <si>
    <t xml:space="preserve">941 0502 0610186560 410 </t>
  </si>
  <si>
    <t xml:space="preserve">941 0502 06101S0200 000 </t>
  </si>
  <si>
    <t xml:space="preserve">941 0502 06101S0200 400 </t>
  </si>
  <si>
    <t xml:space="preserve">941 0502 06101S0200 410 </t>
  </si>
  <si>
    <t xml:space="preserve">941 0502 9000000000 000 </t>
  </si>
  <si>
    <t xml:space="preserve">941 0502 9010000000 000 </t>
  </si>
  <si>
    <t xml:space="preserve">941 0502 9010060000 000 </t>
  </si>
  <si>
    <t>Межбюджетные трансферты на осуществление полномочий по организации ритуальных услуг</t>
  </si>
  <si>
    <t xml:space="preserve">941 0502 9010065170 000 </t>
  </si>
  <si>
    <t xml:space="preserve">941 0502 9010065170 500 </t>
  </si>
  <si>
    <t xml:space="preserve">941 0502 9010065170 540 </t>
  </si>
  <si>
    <t xml:space="preserve">941 0503 0000000000 000 </t>
  </si>
  <si>
    <t>Подпрограмма «Содержание и обустройство городских территорий и объектов благоустройства территории МО «Приморское городское поселение»</t>
  </si>
  <si>
    <t xml:space="preserve">941 0503 0710000000 000 </t>
  </si>
  <si>
    <t xml:space="preserve">941 0503 0710100000 000 </t>
  </si>
  <si>
    <t xml:space="preserve">941 0503 0710120000 000 </t>
  </si>
  <si>
    <t xml:space="preserve">941 0503 0710120480 000 </t>
  </si>
  <si>
    <t xml:space="preserve">941 0503 0710120480 200 </t>
  </si>
  <si>
    <t xml:space="preserve">941 0503 0710120480 240 </t>
  </si>
  <si>
    <t xml:space="preserve">941 0503 0710120480 800 </t>
  </si>
  <si>
    <t xml:space="preserve">941 0503 0710120480 850 </t>
  </si>
  <si>
    <t xml:space="preserve">941 0503 0710120490 000 </t>
  </si>
  <si>
    <t xml:space="preserve">941 0503 0710120490 200 </t>
  </si>
  <si>
    <t xml:space="preserve">941 0503 0710120490 240 </t>
  </si>
  <si>
    <t xml:space="preserve">941 0503 0710120500 000 </t>
  </si>
  <si>
    <t xml:space="preserve">941 0503 0710120500 200 </t>
  </si>
  <si>
    <t xml:space="preserve">941 0503 0710120500 240 </t>
  </si>
  <si>
    <t xml:space="preserve">941 0503 0710120510 000 </t>
  </si>
  <si>
    <t xml:space="preserve">941 0503 0710120510 200 </t>
  </si>
  <si>
    <t xml:space="preserve">941 0503 0710120510 240 </t>
  </si>
  <si>
    <t xml:space="preserve">941 0503 0710120520 000 </t>
  </si>
  <si>
    <t xml:space="preserve">941 0503 0710120520 200 </t>
  </si>
  <si>
    <t xml:space="preserve">941 0503 0710120520 240 </t>
  </si>
  <si>
    <t xml:space="preserve">941 0503 0710120890 000 </t>
  </si>
  <si>
    <t xml:space="preserve">941 0503 0710120890 200 </t>
  </si>
  <si>
    <t xml:space="preserve">941 0503 0710120890 240 </t>
  </si>
  <si>
    <t xml:space="preserve">941 0503 0710180000 000 </t>
  </si>
  <si>
    <t xml:space="preserve">941 0503 0710186420 000 </t>
  </si>
  <si>
    <t xml:space="preserve">941 0503 0710186420 400 </t>
  </si>
  <si>
    <t xml:space="preserve">941 0503 0710186420 410 </t>
  </si>
  <si>
    <t xml:space="preserve">941 0503 07101S0000 000 </t>
  </si>
  <si>
    <t xml:space="preserve">941 0503 07101S4310 000 </t>
  </si>
  <si>
    <t xml:space="preserve">941 0503 07101S4310 200 </t>
  </si>
  <si>
    <t xml:space="preserve">941 0503 07101S4310 240 </t>
  </si>
  <si>
    <t xml:space="preserve">941 0503 07101S4770 240 </t>
  </si>
  <si>
    <t xml:space="preserve">941 0700 0000000000 000 </t>
  </si>
  <si>
    <t xml:space="preserve">941 0707 0000000000 000 </t>
  </si>
  <si>
    <t>Подпрограмма "Развитие молодежной политики в МО "Приморское городское поселение"</t>
  </si>
  <si>
    <t xml:space="preserve">941 0707 0810000000 000 </t>
  </si>
  <si>
    <t xml:space="preserve">941 0707 0810100000 000 </t>
  </si>
  <si>
    <t xml:space="preserve">941 0707 0810110060 000 </t>
  </si>
  <si>
    <t xml:space="preserve">941 0707 0810110060 600 </t>
  </si>
  <si>
    <t xml:space="preserve">941 0707 0810110060 610 </t>
  </si>
  <si>
    <t xml:space="preserve">941 0707 0810120000 000 </t>
  </si>
  <si>
    <t>Мероприятия в сфере молодежной политики</t>
  </si>
  <si>
    <t xml:space="preserve">941 0707 0810120530 000 </t>
  </si>
  <si>
    <t xml:space="preserve">941 0707 0810120530 200 </t>
  </si>
  <si>
    <t xml:space="preserve">941 0707 0810120530 240 </t>
  </si>
  <si>
    <t xml:space="preserve">941 0800 0000000000 000 </t>
  </si>
  <si>
    <t xml:space="preserve">941 0801 0000000000 000 </t>
  </si>
  <si>
    <t>Подпрограмма "Организация культурного досуга и отдыха населения в МО "Приморское городское поселение"</t>
  </si>
  <si>
    <t xml:space="preserve">941 0801 0820000000 000 </t>
  </si>
  <si>
    <t xml:space="preserve">941 0801 0820200000 000 </t>
  </si>
  <si>
    <t xml:space="preserve">941 0801 0820210000 000 </t>
  </si>
  <si>
    <t xml:space="preserve">941 0801 0820210060 000 </t>
  </si>
  <si>
    <t xml:space="preserve">941 0801 0820210060 600 </t>
  </si>
  <si>
    <t xml:space="preserve">941 0801 0820210060 610 </t>
  </si>
  <si>
    <t xml:space="preserve">941 0801 0820280000 000 </t>
  </si>
  <si>
    <t>Строительство объекта социально-культурной сферы</t>
  </si>
  <si>
    <t xml:space="preserve">941 0801 0820286490 000 </t>
  </si>
  <si>
    <t xml:space="preserve">941 0801 0820286490 400 </t>
  </si>
  <si>
    <t xml:space="preserve">941 0801 0820286490 410 </t>
  </si>
  <si>
    <t xml:space="preserve">941 0801 08202S0000 000 </t>
  </si>
  <si>
    <t xml:space="preserve">941 0801 08202S0360 000 </t>
  </si>
  <si>
    <t xml:space="preserve">941 0801 08202S0360 600 </t>
  </si>
  <si>
    <t xml:space="preserve">941 0801 08202S0360 610 </t>
  </si>
  <si>
    <t xml:space="preserve">941 0801 08202S4230 000 </t>
  </si>
  <si>
    <t xml:space="preserve">941 0801 08202S4230 400 </t>
  </si>
  <si>
    <t xml:space="preserve">941 0801 08202S4230 410 </t>
  </si>
  <si>
    <t xml:space="preserve">941 0801 08202S4840 000 </t>
  </si>
  <si>
    <t xml:space="preserve">941 0801 08202S4840 600 </t>
  </si>
  <si>
    <t xml:space="preserve">941 0801 08202S4840 610 </t>
  </si>
  <si>
    <t>Подпрограмма "Библиотечное обслуживание населения в МО "Приморское городское поселение"</t>
  </si>
  <si>
    <t xml:space="preserve">941 0801 0830000000 000 </t>
  </si>
  <si>
    <t xml:space="preserve">941 0801 0830300000 000 </t>
  </si>
  <si>
    <t xml:space="preserve">941 0801 0830310000 000 </t>
  </si>
  <si>
    <t xml:space="preserve">941 0801 0830310060 000 </t>
  </si>
  <si>
    <t xml:space="preserve">941 0801 0830310060 600 </t>
  </si>
  <si>
    <t xml:space="preserve">941 0801 0830310060 610 </t>
  </si>
  <si>
    <t xml:space="preserve">941 0801 08303S0000 000 </t>
  </si>
  <si>
    <t xml:space="preserve">941 0801 08303S0360 000 </t>
  </si>
  <si>
    <t xml:space="preserve">941 0801 08303S0360 600 </t>
  </si>
  <si>
    <t xml:space="preserve">941 0801 08303S0360 610 </t>
  </si>
  <si>
    <t xml:space="preserve">941 1000 0000000000 000 </t>
  </si>
  <si>
    <t xml:space="preserve">941 1001 9000000000 000 </t>
  </si>
  <si>
    <t xml:space="preserve">941 1001 9010000000 000 </t>
  </si>
  <si>
    <t xml:space="preserve">941 1001 9010090000 000 </t>
  </si>
  <si>
    <t>Доплаты к пенсиям государственных служащих субъектов Российской Федерации и муниципальных служащих</t>
  </si>
  <si>
    <t xml:space="preserve">941 1001 9010097090 000 </t>
  </si>
  <si>
    <t xml:space="preserve">941 1001 9010097090 300 </t>
  </si>
  <si>
    <t>Социальные выплаты гражданам, кроме публичных нормативных социальных выплат</t>
  </si>
  <si>
    <t xml:space="preserve">941 1001 9010097090 320 </t>
  </si>
  <si>
    <t xml:space="preserve">941 1100 0000000000 000 </t>
  </si>
  <si>
    <t xml:space="preserve">941 1101 0000000000 000 </t>
  </si>
  <si>
    <t>Подпрограмма "Развитие физической культуры и спорта в МО "Приморское городское поселение"</t>
  </si>
  <si>
    <t xml:space="preserve">941 1101 0840000000 000 </t>
  </si>
  <si>
    <t xml:space="preserve">941 1101 0840400000 000 </t>
  </si>
  <si>
    <t xml:space="preserve">941 1101 0840410000 000 </t>
  </si>
  <si>
    <t xml:space="preserve">941 1101 0840410060 000 </t>
  </si>
  <si>
    <t xml:space="preserve">941 1101 0840410060 600 </t>
  </si>
  <si>
    <t xml:space="preserve">941 1101 0840410060 610 </t>
  </si>
  <si>
    <t xml:space="preserve">941 1101 0840420000 000 </t>
  </si>
  <si>
    <t xml:space="preserve">941 1101 0840420890 000 </t>
  </si>
  <si>
    <t xml:space="preserve">941 1101 0840420890 200 </t>
  </si>
  <si>
    <t xml:space="preserve">941 1101 0840420890 240 </t>
  </si>
  <si>
    <t>совет депутатов муниципального образования "Приморское городское поселение" Выборгского района Ленинградской области</t>
  </si>
  <si>
    <t xml:space="preserve">951 0000 0000000000 000 </t>
  </si>
  <si>
    <t xml:space="preserve">951 0100 0000000000 000 </t>
  </si>
  <si>
    <t xml:space="preserve">951 0102 9000000000 000 </t>
  </si>
  <si>
    <t xml:space="preserve">951 0102 9010000000 000 </t>
  </si>
  <si>
    <t xml:space="preserve">951 0102 9010010000 000 </t>
  </si>
  <si>
    <t xml:space="preserve">951 0102 9010010010 000 </t>
  </si>
  <si>
    <t xml:space="preserve">951 0102 9010010010 100 </t>
  </si>
  <si>
    <t xml:space="preserve">951 0102 9010010010 120 </t>
  </si>
  <si>
    <t xml:space="preserve">951 0106 9000000000 000 </t>
  </si>
  <si>
    <t xml:space="preserve">951 0106 9010000000 000 </t>
  </si>
  <si>
    <t xml:space="preserve">951 0106 9010060000 000 </t>
  </si>
  <si>
    <t>Межбюджетные трансферты на осуществление полномочий по осуществлению внешнего муниципального финансового контроля</t>
  </si>
  <si>
    <t xml:space="preserve">951 0106 9010065280 000 </t>
  </si>
  <si>
    <t xml:space="preserve">951 0106 9010065280 500 </t>
  </si>
  <si>
    <t xml:space="preserve">951 0106 9010065280 540 </t>
  </si>
  <si>
    <t>Результат исполнения бюджета (дефицит / профицит)</t>
  </si>
  <si>
    <t xml:space="preserve">x                    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</si>
  <si>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</si>
  <si>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000 2 18 00000 00 0000 000</t>
  </si>
  <si>
    <t>000 2 18 00000 00 0000 150</t>
  </si>
  <si>
    <t>000 2 18 00000 13 0000 150</t>
  </si>
  <si>
    <t>000 1 16 02020 02 0000 140</t>
  </si>
  <si>
    <t>000 2 18 60010 13 0000 150</t>
  </si>
  <si>
    <t>000 1 16 02000 02 0000 140</t>
  </si>
  <si>
    <t xml:space="preserve">941 0113 9010020000 000 </t>
  </si>
  <si>
    <t>Проведение праздничных и иных мероприятий</t>
  </si>
  <si>
    <t xml:space="preserve">941 0113 9010020240 000 </t>
  </si>
  <si>
    <t xml:space="preserve">941 0113 9010020240 200 </t>
  </si>
  <si>
    <t xml:space="preserve">941 0113 9010020240 240 </t>
  </si>
  <si>
    <t xml:space="preserve">941 0503 0710120520 800 </t>
  </si>
  <si>
    <t xml:space="preserve">941 0503 0710120520 850 </t>
  </si>
  <si>
    <t xml:space="preserve">941 0707 08101S0000 000 </t>
  </si>
  <si>
    <t>Мероприятия на поддержку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</si>
  <si>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941 0707 08101S4330 000 </t>
  </si>
  <si>
    <t xml:space="preserve">941 0707 08101S4330 600 </t>
  </si>
  <si>
    <t xml:space="preserve">941 0707 08101S4330 610 </t>
  </si>
  <si>
    <t>1 июля</t>
  </si>
  <si>
    <t>01.07.2020 г.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</si>
  <si>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</si>
  <si>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</si>
  <si>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</si>
  <si>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</si>
  <si>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</si>
  <si>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</si>
  <si>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Дотации бюджетам бюджетной системы Российской Федерации</t>
  </si>
  <si>
    <t>000 2 02 10000 00 0000 150</t>
  </si>
  <si>
    <t>Прочие дотации</t>
  </si>
  <si>
    <t>Прочие дотации бюджетам городских поселений</t>
  </si>
  <si>
    <t>000 2 02 19999 13 0000 150</t>
  </si>
  <si>
    <t>000 2 02 19999 00 0000 150</t>
  </si>
  <si>
    <t xml:space="preserve">                          2. Расходы бюджета</t>
  </si>
  <si>
    <t>Код расхода по бюджетной классификации</t>
  </si>
  <si>
    <t>Фонд оплаты труда государственных (муниципальных) органов</t>
  </si>
  <si>
    <t xml:space="preserve">941 0104 9010010020 121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</si>
  <si>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</si>
  <si>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941 0104 9010010020 129 </t>
  </si>
  <si>
    <t xml:space="preserve">941 0104 9010010040 121 </t>
  </si>
  <si>
    <t>Иные выплаты персоналу государственных (муниципальных) органов, за исключением фонда оплаты труда</t>
  </si>
  <si>
    <t xml:space="preserve">941 0104 9010010040 122 </t>
  </si>
  <si>
    <t xml:space="preserve">941 0104 9010010040 129 </t>
  </si>
  <si>
    <t>Прочая закупка товаров, работ и услуг</t>
  </si>
  <si>
    <t xml:space="preserve">941 0104 9010010040 244 </t>
  </si>
  <si>
    <t>Уплата прочих налогов, сборов</t>
  </si>
  <si>
    <t xml:space="preserve">941 0104 9010010040 852 </t>
  </si>
  <si>
    <t xml:space="preserve">941 0104 9010020280 244 </t>
  </si>
  <si>
    <t xml:space="preserve">941 0113 0100120210 244 </t>
  </si>
  <si>
    <t xml:space="preserve">941 0113 0100120600 244 </t>
  </si>
  <si>
    <t xml:space="preserve">941 0113 0100120620 244 </t>
  </si>
  <si>
    <t xml:space="preserve">941 0113 9010020240 244 </t>
  </si>
  <si>
    <t>Уплата иных платежей</t>
  </si>
  <si>
    <t xml:space="preserve">941 0113 9010097150 853 </t>
  </si>
  <si>
    <t xml:space="preserve">941 0203 9010051180 121 </t>
  </si>
  <si>
    <t xml:space="preserve">941 0203 9010051180 129 </t>
  </si>
  <si>
    <t xml:space="preserve">941 0203 9010051180 853 </t>
  </si>
  <si>
    <t xml:space="preserve">941 0309 0210120330 244 </t>
  </si>
  <si>
    <t xml:space="preserve">941 0309 0210220340 244 </t>
  </si>
  <si>
    <t xml:space="preserve">941 0309 0210220350 244 </t>
  </si>
  <si>
    <t xml:space="preserve">941 0310 0210320360 244 </t>
  </si>
  <si>
    <t xml:space="preserve">941 0310 0210320890 244 </t>
  </si>
  <si>
    <t>Бюджетные инвестиции в объекты капитального строительства государственной (муниципальной) собственности</t>
  </si>
  <si>
    <t xml:space="preserve">941 0310 0210386190 414 </t>
  </si>
  <si>
    <t xml:space="preserve">941 0314 9010071330 121 </t>
  </si>
  <si>
    <t xml:space="preserve">941 0314 9010071330 129 </t>
  </si>
  <si>
    <t xml:space="preserve">941 0314 9010071330 244 </t>
  </si>
  <si>
    <t xml:space="preserve">941 0314 9010071340 244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</si>
  <si>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</si>
  <si>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941 0405 0320324010 811 </t>
  </si>
  <si>
    <t xml:space="preserve">941 0408 0310220410 244 </t>
  </si>
  <si>
    <t xml:space="preserve">941 0409 0220420910 244 </t>
  </si>
  <si>
    <t xml:space="preserve">941 0409 0400120420 244 </t>
  </si>
  <si>
    <t xml:space="preserve">941 0409 0400120570 244 </t>
  </si>
  <si>
    <t xml:space="preserve">941 0409 0400120890 244 </t>
  </si>
  <si>
    <t xml:space="preserve">941 0409 0400120910 244 </t>
  </si>
  <si>
    <t xml:space="preserve">941 0409 04001S0140 244 </t>
  </si>
  <si>
    <t xml:space="preserve">941 0409 04001S4200 244 </t>
  </si>
  <si>
    <t xml:space="preserve">941 0409 04001S4660 244 </t>
  </si>
  <si>
    <t xml:space="preserve">941 0412 0310120390 244 </t>
  </si>
  <si>
    <t xml:space="preserve">941 0501 0510120440 244 </t>
  </si>
  <si>
    <t xml:space="preserve">941 0501 0510120450 244 </t>
  </si>
  <si>
    <t xml:space="preserve">941 0501 0520220450 244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</si>
  <si>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</si>
  <si>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941 0501 05404S0800 412 </t>
  </si>
  <si>
    <t xml:space="preserve">941 0502 0610120470 244 </t>
  </si>
  <si>
    <t xml:space="preserve">941 0502 0610120890 244 </t>
  </si>
  <si>
    <t xml:space="preserve">941 0502 0610186560 414 </t>
  </si>
  <si>
    <t xml:space="preserve">941 0502 06101S0200 414 </t>
  </si>
  <si>
    <t xml:space="preserve">941 0503 0710120480 244 </t>
  </si>
  <si>
    <t xml:space="preserve">941 0503 0710120480 853 </t>
  </si>
  <si>
    <t xml:space="preserve">941 0503 0710120490 244 </t>
  </si>
  <si>
    <t xml:space="preserve">941 0503 0710120500 244 </t>
  </si>
  <si>
    <t xml:space="preserve">941 0503 0710120510 244 </t>
  </si>
  <si>
    <t xml:space="preserve">941 0503 0710120520 244 </t>
  </si>
  <si>
    <t>Уплата налога на имущество организаций и земельного налога</t>
  </si>
  <si>
    <t xml:space="preserve">941 0503 0710120520 851 </t>
  </si>
  <si>
    <t xml:space="preserve">941 0503 0710120890 244 </t>
  </si>
  <si>
    <t xml:space="preserve">941 0503 0710186420 414 </t>
  </si>
  <si>
    <t xml:space="preserve">941 0503 07101S4310 244 </t>
  </si>
  <si>
    <t xml:space="preserve">941 0503 07101S4770 244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</si>
  <si>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</si>
  <si>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941 0707 0810110060 611 </t>
  </si>
  <si>
    <t xml:space="preserve">941 0707 0810120530 244 </t>
  </si>
  <si>
    <t>Субсидии бюджетным учреждениям на иные цели</t>
  </si>
  <si>
    <t xml:space="preserve">941 0707 08101S4330 612 </t>
  </si>
  <si>
    <t xml:space="preserve">941 0801 0820210060 611 </t>
  </si>
  <si>
    <t xml:space="preserve">941 0801 0820286490 414 </t>
  </si>
  <si>
    <t xml:space="preserve">941 0801 08202S0360 612 </t>
  </si>
  <si>
    <t xml:space="preserve">941 0801 08202S4230 414 </t>
  </si>
  <si>
    <t xml:space="preserve">941 0801 08202S4840 612 </t>
  </si>
  <si>
    <t xml:space="preserve">941 0801 0830310060 611 </t>
  </si>
  <si>
    <t xml:space="preserve">941 0801 08303S0360 612 </t>
  </si>
  <si>
    <t>Пособия, компенсации и иные социальные выплаты гражданам, кроме публичных нормативных обязательств</t>
  </si>
  <si>
    <t xml:space="preserve">941 1001 9010097090 321 </t>
  </si>
  <si>
    <t xml:space="preserve">941 1101 0840410060 611 </t>
  </si>
  <si>
    <t xml:space="preserve">941 1101 0840420890 244 </t>
  </si>
  <si>
    <t xml:space="preserve">951 0102 9010010010 121 </t>
  </si>
  <si>
    <t xml:space="preserve">951 0102 9010010010 129 </t>
  </si>
  <si>
    <t xml:space="preserve">  </t>
  </si>
  <si>
    <t>Форма 0503117</t>
  </si>
  <si>
    <t xml:space="preserve">941 0104 0000000000 000 </t>
  </si>
  <si>
    <t xml:space="preserve">941 0106 0000000000 000 </t>
  </si>
  <si>
    <t xml:space="preserve">941 0111 0000000000 000 </t>
  </si>
  <si>
    <t xml:space="preserve">941 0203 0000000000 000 </t>
  </si>
  <si>
    <t xml:space="preserve">941 0314 0000000000 000 </t>
  </si>
  <si>
    <t xml:space="preserve">941 1001 0000000000 000 </t>
  </si>
  <si>
    <t xml:space="preserve">941 1301 0000000000 000 </t>
  </si>
  <si>
    <t xml:space="preserve">951 0102 0000000000 000 </t>
  </si>
  <si>
    <t xml:space="preserve">951 0106 0000000000 000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</si>
  <si>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</si>
  <si>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</si>
  <si>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</si>
  <si>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</si>
  <si>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</si>
  <si>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</si>
  <si>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</si>
  <si>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</si>
  <si>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Транспорт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</si>
  <si>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</si>
  <si>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</si>
  <si>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</si>
  <si>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</si>
  <si>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</si>
  <si>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</si>
  <si>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Молодежная политика</t>
  </si>
  <si>
    <t>Культура</t>
  </si>
  <si>
    <t>Пенсионное обеспечение</t>
  </si>
  <si>
    <t xml:space="preserve">Физическая культура </t>
  </si>
  <si>
    <t>Обслуживание государственного внутреннего и муниципального долга</t>
  </si>
  <si>
    <t>Функционирование высшего  должностного лица  субъекта Российской Федерации и муниципального  образования</t>
  </si>
  <si>
    <t>от 08 сентября 2020 г. №404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</si>
</sst>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00"/>
    <numFmt numFmtId="175" formatCode="000000"/>
    <numFmt numFmtId="176" formatCode="?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 style="medium"/>
      <bottom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32" borderId="0" xfId="0" applyFont="1" applyFill="1" applyAlignment="1">
      <alignment/>
    </xf>
    <xf numFmtId="0" fontId="9" fillId="0" borderId="0" xfId="0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3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3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9" fillId="32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49" fontId="6" fillId="0" borderId="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right"/>
    </xf>
    <xf numFmtId="49" fontId="7" fillId="0" borderId="13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right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49" fontId="7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wrapText="1"/>
    </xf>
    <xf numFmtId="49" fontId="6" fillId="0" borderId="20" xfId="0" applyNumberFormat="1" applyFont="1" applyBorder="1" applyAlignment="1">
      <alignment horizontal="center" wrapText="1"/>
    </xf>
    <xf numFmtId="49" fontId="7" fillId="0" borderId="21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left"/>
    </xf>
    <xf numFmtId="49" fontId="5" fillId="0" borderId="21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23" xfId="0" applyNumberFormat="1" applyFont="1" applyBorder="1" applyAlignment="1">
      <alignment horizontal="left" wrapText="1"/>
    </xf>
    <xf numFmtId="49" fontId="5" fillId="0" borderId="21" xfId="0" applyNumberFormat="1" applyFont="1" applyBorder="1" applyAlignment="1">
      <alignment horizontal="center" wrapText="1"/>
    </xf>
    <xf numFmtId="49" fontId="5" fillId="0" borderId="21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21" xfId="0" applyNumberFormat="1" applyFont="1" applyFill="1" applyBorder="1" applyAlignment="1">
      <alignment horizontal="left" wrapText="1"/>
    </xf>
    <xf numFmtId="49" fontId="8" fillId="0" borderId="21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49" fontId="5" fillId="32" borderId="21" xfId="0" applyNumberFormat="1" applyFont="1" applyFill="1" applyBorder="1" applyAlignment="1">
      <alignment horizontal="left" wrapText="1"/>
    </xf>
    <xf numFmtId="49" fontId="5" fillId="32" borderId="10" xfId="0" applyNumberFormat="1" applyFont="1" applyFill="1" applyBorder="1" applyAlignment="1">
      <alignment horizontal="center" wrapText="1"/>
    </xf>
    <xf numFmtId="49" fontId="8" fillId="0" borderId="21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49" fontId="5" fillId="0" borderId="26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vertical="center"/>
    </xf>
    <xf numFmtId="49" fontId="5" fillId="0" borderId="21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 wrapText="1"/>
    </xf>
    <xf numFmtId="49" fontId="5" fillId="32" borderId="21" xfId="0" applyNumberFormat="1" applyFont="1" applyFill="1" applyBorder="1" applyAlignment="1">
      <alignment horizontal="left" wrapText="1"/>
    </xf>
    <xf numFmtId="49" fontId="5" fillId="32" borderId="10" xfId="0" applyNumberFormat="1" applyFont="1" applyFill="1" applyBorder="1" applyAlignment="1">
      <alignment horizontal="center" wrapText="1"/>
    </xf>
    <xf numFmtId="49" fontId="5" fillId="0" borderId="21" xfId="0" applyNumberFormat="1" applyFont="1" applyFill="1" applyBorder="1" applyAlignment="1">
      <alignment horizontal="left" wrapText="1"/>
    </xf>
    <xf numFmtId="49" fontId="8" fillId="32" borderId="21" xfId="0" applyNumberFormat="1" applyFont="1" applyFill="1" applyBorder="1" applyAlignment="1">
      <alignment horizontal="left" wrapText="1"/>
    </xf>
    <xf numFmtId="49" fontId="8" fillId="32" borderId="10" xfId="0" applyNumberFormat="1" applyFont="1" applyFill="1" applyBorder="1" applyAlignment="1">
      <alignment horizontal="center" wrapText="1"/>
    </xf>
    <xf numFmtId="49" fontId="8" fillId="0" borderId="2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" fontId="6" fillId="0" borderId="20" xfId="0" applyNumberFormat="1" applyFont="1" applyFill="1" applyBorder="1" applyAlignment="1">
      <alignment horizontal="center" wrapText="1"/>
    </xf>
    <xf numFmtId="4" fontId="6" fillId="0" borderId="29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32" borderId="10" xfId="0" applyNumberFormat="1" applyFont="1" applyFill="1" applyBorder="1" applyAlignment="1">
      <alignment horizontal="center"/>
    </xf>
    <xf numFmtId="4" fontId="6" fillId="32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  <xf numFmtId="4" fontId="6" fillId="0" borderId="17" xfId="0" applyNumberFormat="1" applyFont="1" applyFill="1" applyBorder="1" applyAlignment="1">
      <alignment horizontal="center"/>
    </xf>
    <xf numFmtId="0" fontId="7" fillId="0" borderId="12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right" vertical="top" wrapText="1"/>
    </xf>
    <xf numFmtId="49" fontId="7" fillId="0" borderId="0" xfId="0" applyNumberFormat="1" applyFont="1" applyAlignment="1">
      <alignment horizontal="right" vertical="top"/>
    </xf>
    <xf numFmtId="4" fontId="6" fillId="0" borderId="22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0" fontId="16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0" fontId="1" fillId="0" borderId="31" xfId="0" applyFont="1" applyBorder="1" applyAlignment="1" applyProtection="1">
      <alignment vertical="center" wrapText="1"/>
      <protection/>
    </xf>
    <xf numFmtId="49" fontId="1" fillId="0" borderId="31" xfId="0" applyNumberFormat="1" applyFont="1" applyBorder="1" applyAlignment="1" applyProtection="1">
      <alignment horizontal="center" vertical="center" wrapText="1"/>
      <protection/>
    </xf>
    <xf numFmtId="49" fontId="1" fillId="0" borderId="32" xfId="0" applyNumberFormat="1" applyFont="1" applyBorder="1" applyAlignment="1" applyProtection="1">
      <alignment vertical="center"/>
      <protection/>
    </xf>
    <xf numFmtId="0" fontId="1" fillId="0" borderId="33" xfId="0" applyFont="1" applyBorder="1" applyAlignment="1" applyProtection="1">
      <alignment vertical="center" wrapText="1"/>
      <protection/>
    </xf>
    <xf numFmtId="49" fontId="1" fillId="0" borderId="33" xfId="0" applyNumberFormat="1" applyFont="1" applyBorder="1" applyAlignment="1" applyProtection="1">
      <alignment horizontal="center" vertical="center" wrapText="1"/>
      <protection/>
    </xf>
    <xf numFmtId="49" fontId="1" fillId="0" borderId="34" xfId="0" applyNumberFormat="1" applyFont="1" applyBorder="1" applyAlignment="1" applyProtection="1">
      <alignment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49" fontId="1" fillId="0" borderId="12" xfId="0" applyNumberFormat="1" applyFont="1" applyBorder="1" applyAlignment="1" applyProtection="1">
      <alignment horizontal="center" vertical="center"/>
      <protection/>
    </xf>
    <xf numFmtId="49" fontId="1" fillId="0" borderId="35" xfId="0" applyNumberFormat="1" applyFont="1" applyBorder="1" applyAlignment="1" applyProtection="1">
      <alignment horizontal="center" vertical="center"/>
      <protection/>
    </xf>
    <xf numFmtId="49" fontId="1" fillId="0" borderId="3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>
      <alignment horizontal="right" vertical="top" wrapText="1"/>
    </xf>
    <xf numFmtId="49" fontId="7" fillId="0" borderId="0" xfId="0" applyNumberFormat="1" applyFont="1" applyAlignment="1">
      <alignment horizontal="right" vertical="top"/>
    </xf>
    <xf numFmtId="49" fontId="5" fillId="0" borderId="36" xfId="0" applyNumberFormat="1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left" wrapText="1" readingOrder="1"/>
    </xf>
    <xf numFmtId="2" fontId="5" fillId="0" borderId="23" xfId="0" applyNumberFormat="1" applyFont="1" applyBorder="1" applyAlignment="1">
      <alignment horizontal="left" wrapText="1" readingOrder="1"/>
    </xf>
    <xf numFmtId="49" fontId="5" fillId="0" borderId="21" xfId="0" applyNumberFormat="1" applyFont="1" applyFill="1" applyBorder="1" applyAlignment="1">
      <alignment horizontal="left" wrapText="1"/>
    </xf>
    <xf numFmtId="49" fontId="5" fillId="0" borderId="23" xfId="0" applyNumberFormat="1" applyFont="1" applyFill="1" applyBorder="1" applyAlignment="1">
      <alignment horizontal="left" wrapText="1"/>
    </xf>
    <xf numFmtId="49" fontId="5" fillId="0" borderId="36" xfId="0" applyNumberFormat="1" applyFont="1" applyFill="1" applyBorder="1" applyAlignment="1">
      <alignment horizontal="left" wrapText="1"/>
    </xf>
    <xf numFmtId="49" fontId="5" fillId="0" borderId="38" xfId="0" applyNumberFormat="1" applyFont="1" applyFill="1" applyBorder="1" applyAlignment="1">
      <alignment horizontal="left" wrapText="1"/>
    </xf>
    <xf numFmtId="2" fontId="5" fillId="32" borderId="21" xfId="0" applyNumberFormat="1" applyFont="1" applyFill="1" applyBorder="1" applyAlignment="1">
      <alignment horizontal="left" wrapText="1"/>
    </xf>
    <xf numFmtId="2" fontId="5" fillId="32" borderId="23" xfId="0" applyNumberFormat="1" applyFont="1" applyFill="1" applyBorder="1" applyAlignment="1">
      <alignment horizontal="left" wrapText="1"/>
    </xf>
    <xf numFmtId="49" fontId="8" fillId="0" borderId="36" xfId="0" applyNumberFormat="1" applyFont="1" applyBorder="1" applyAlignment="1">
      <alignment horizontal="left" wrapText="1"/>
    </xf>
    <xf numFmtId="0" fontId="4" fillId="0" borderId="37" xfId="0" applyFont="1" applyBorder="1" applyAlignment="1">
      <alignment horizontal="left" wrapText="1"/>
    </xf>
    <xf numFmtId="49" fontId="7" fillId="0" borderId="21" xfId="0" applyNumberFormat="1" applyFont="1" applyBorder="1" applyAlignment="1">
      <alignment horizontal="left" wrapText="1"/>
    </xf>
    <xf numFmtId="49" fontId="7" fillId="0" borderId="23" xfId="0" applyNumberFormat="1" applyFont="1" applyBorder="1" applyAlignment="1">
      <alignment horizontal="left" wrapText="1"/>
    </xf>
    <xf numFmtId="2" fontId="5" fillId="0" borderId="21" xfId="0" applyNumberFormat="1" applyFont="1" applyBorder="1" applyAlignment="1">
      <alignment horizontal="left" wrapText="1"/>
    </xf>
    <xf numFmtId="2" fontId="5" fillId="0" borderId="23" xfId="0" applyNumberFormat="1" applyFont="1" applyBorder="1" applyAlignment="1">
      <alignment horizontal="left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3" xfId="0" applyNumberFormat="1" applyFont="1" applyBorder="1" applyAlignment="1">
      <alignment horizontal="left" wrapText="1"/>
    </xf>
    <xf numFmtId="49" fontId="5" fillId="0" borderId="37" xfId="0" applyNumberFormat="1" applyFont="1" applyFill="1" applyBorder="1" applyAlignment="1">
      <alignment horizontal="left" wrapText="1"/>
    </xf>
    <xf numFmtId="2" fontId="5" fillId="0" borderId="21" xfId="0" applyNumberFormat="1" applyFont="1" applyFill="1" applyBorder="1" applyAlignment="1">
      <alignment horizontal="left" wrapText="1" readingOrder="1"/>
    </xf>
    <xf numFmtId="2" fontId="5" fillId="0" borderId="23" xfId="0" applyNumberFormat="1" applyFont="1" applyFill="1" applyBorder="1" applyAlignment="1">
      <alignment horizontal="left" wrapText="1" readingOrder="1"/>
    </xf>
    <xf numFmtId="0" fontId="0" fillId="0" borderId="37" xfId="0" applyBorder="1" applyAlignment="1">
      <alignment horizontal="left" wrapText="1"/>
    </xf>
    <xf numFmtId="2" fontId="5" fillId="0" borderId="21" xfId="0" applyNumberFormat="1" applyFont="1" applyBorder="1" applyAlignment="1">
      <alignment horizontal="left" wrapText="1"/>
    </xf>
    <xf numFmtId="2" fontId="5" fillId="0" borderId="23" xfId="0" applyNumberFormat="1" applyFont="1" applyBorder="1" applyAlignment="1">
      <alignment horizontal="left" wrapText="1"/>
    </xf>
    <xf numFmtId="2" fontId="5" fillId="0" borderId="36" xfId="0" applyNumberFormat="1" applyFont="1" applyBorder="1" applyAlignment="1">
      <alignment horizontal="left" wrapText="1"/>
    </xf>
    <xf numFmtId="49" fontId="10" fillId="0" borderId="21" xfId="0" applyNumberFormat="1" applyFont="1" applyBorder="1" applyAlignment="1">
      <alignment horizontal="left" wrapText="1"/>
    </xf>
    <xf numFmtId="49" fontId="10" fillId="0" borderId="23" xfId="0" applyNumberFormat="1" applyFont="1" applyBorder="1" applyAlignment="1">
      <alignment horizontal="left" wrapText="1"/>
    </xf>
    <xf numFmtId="2" fontId="5" fillId="0" borderId="21" xfId="0" applyNumberFormat="1" applyFont="1" applyFill="1" applyBorder="1" applyAlignment="1">
      <alignment horizontal="left" wrapText="1"/>
    </xf>
    <xf numFmtId="2" fontId="5" fillId="0" borderId="23" xfId="0" applyNumberFormat="1" applyFont="1" applyFill="1" applyBorder="1" applyAlignment="1">
      <alignment horizontal="left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left" wrapText="1"/>
    </xf>
    <xf numFmtId="49" fontId="7" fillId="0" borderId="0" xfId="0" applyNumberFormat="1" applyFont="1" applyAlignment="1">
      <alignment horizontal="left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right" vertical="top" wrapText="1"/>
    </xf>
    <xf numFmtId="49" fontId="11" fillId="0" borderId="0" xfId="0" applyNumberFormat="1" applyFont="1" applyAlignment="1">
      <alignment horizontal="right" vertical="top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36" xfId="0" applyNumberFormat="1" applyFont="1" applyFill="1" applyBorder="1" applyAlignment="1">
      <alignment horizontal="left" vertical="center" wrapText="1"/>
    </xf>
    <xf numFmtId="49" fontId="7" fillId="0" borderId="38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wrapText="1"/>
    </xf>
    <xf numFmtId="49" fontId="8" fillId="0" borderId="23" xfId="0" applyNumberFormat="1" applyFont="1" applyBorder="1" applyAlignment="1">
      <alignment horizontal="left" wrapText="1"/>
    </xf>
    <xf numFmtId="49" fontId="8" fillId="0" borderId="21" xfId="0" applyNumberFormat="1" applyFont="1" applyBorder="1" applyAlignment="1">
      <alignment horizontal="left" wrapText="1"/>
    </xf>
    <xf numFmtId="49" fontId="8" fillId="0" borderId="23" xfId="0" applyNumberFormat="1" applyFont="1" applyBorder="1" applyAlignment="1">
      <alignment horizontal="left" wrapText="1"/>
    </xf>
    <xf numFmtId="49" fontId="8" fillId="0" borderId="21" xfId="0" applyNumberFormat="1" applyFont="1" applyFill="1" applyBorder="1" applyAlignment="1">
      <alignment horizontal="left" wrapText="1"/>
    </xf>
    <xf numFmtId="49" fontId="8" fillId="0" borderId="23" xfId="0" applyNumberFormat="1" applyFont="1" applyFill="1" applyBorder="1" applyAlignment="1">
      <alignment horizontal="left" wrapText="1"/>
    </xf>
    <xf numFmtId="2" fontId="5" fillId="32" borderId="21" xfId="0" applyNumberFormat="1" applyFont="1" applyFill="1" applyBorder="1" applyAlignment="1">
      <alignment horizontal="left" wrapText="1"/>
    </xf>
    <xf numFmtId="2" fontId="5" fillId="32" borderId="23" xfId="0" applyNumberFormat="1" applyFont="1" applyFill="1" applyBorder="1" applyAlignment="1">
      <alignment horizontal="left" wrapText="1"/>
    </xf>
    <xf numFmtId="2" fontId="5" fillId="32" borderId="36" xfId="0" applyNumberFormat="1" applyFont="1" applyFill="1" applyBorder="1" applyAlignment="1">
      <alignment horizontal="left" wrapText="1"/>
    </xf>
    <xf numFmtId="2" fontId="8" fillId="32" borderId="36" xfId="0" applyNumberFormat="1" applyFont="1" applyFill="1" applyBorder="1" applyAlignment="1">
      <alignment horizontal="left" wrapText="1"/>
    </xf>
    <xf numFmtId="2" fontId="0" fillId="0" borderId="37" xfId="0" applyNumberFormat="1" applyBorder="1" applyAlignment="1">
      <alignment horizontal="left" wrapText="1"/>
    </xf>
    <xf numFmtId="49" fontId="5" fillId="0" borderId="36" xfId="0" applyNumberFormat="1" applyFont="1" applyBorder="1" applyAlignment="1">
      <alignment horizontal="left" wrapText="1"/>
    </xf>
    <xf numFmtId="49" fontId="5" fillId="0" borderId="21" xfId="0" applyNumberFormat="1" applyFont="1" applyFill="1" applyBorder="1" applyAlignment="1">
      <alignment horizontal="left" wrapText="1"/>
    </xf>
    <xf numFmtId="49" fontId="5" fillId="0" borderId="23" xfId="0" applyNumberFormat="1" applyFont="1" applyFill="1" applyBorder="1" applyAlignment="1">
      <alignment horizontal="left" wrapText="1"/>
    </xf>
    <xf numFmtId="2" fontId="0" fillId="0" borderId="37" xfId="0" applyNumberFormat="1" applyFont="1" applyBorder="1" applyAlignment="1">
      <alignment horizontal="left" wrapText="1"/>
    </xf>
    <xf numFmtId="49" fontId="8" fillId="0" borderId="38" xfId="0" applyNumberFormat="1" applyFont="1" applyBorder="1" applyAlignment="1">
      <alignment horizontal="left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3" xfId="0" applyNumberFormat="1" applyFont="1" applyBorder="1" applyAlignment="1">
      <alignment horizontal="left" wrapText="1"/>
    </xf>
    <xf numFmtId="2" fontId="5" fillId="0" borderId="38" xfId="0" applyNumberFormat="1" applyFont="1" applyBorder="1" applyAlignment="1">
      <alignment horizontal="left" wrapText="1"/>
    </xf>
    <xf numFmtId="49" fontId="8" fillId="0" borderId="36" xfId="0" applyNumberFormat="1" applyFont="1" applyBorder="1" applyAlignment="1">
      <alignment horizontal="left" wrapText="1"/>
    </xf>
    <xf numFmtId="49" fontId="5" fillId="0" borderId="38" xfId="0" applyNumberFormat="1" applyFont="1" applyBorder="1" applyAlignment="1">
      <alignment horizontal="left" wrapText="1"/>
    </xf>
    <xf numFmtId="49" fontId="5" fillId="0" borderId="26" xfId="0" applyNumberFormat="1" applyFont="1" applyBorder="1" applyAlignment="1">
      <alignment horizontal="left" wrapText="1"/>
    </xf>
    <xf numFmtId="49" fontId="5" fillId="0" borderId="40" xfId="0" applyNumberFormat="1" applyFont="1" applyBorder="1" applyAlignment="1">
      <alignment horizontal="left" wrapText="1"/>
    </xf>
    <xf numFmtId="49" fontId="5" fillId="0" borderId="37" xfId="0" applyNumberFormat="1" applyFont="1" applyBorder="1" applyAlignment="1">
      <alignment horizontal="left" wrapText="1"/>
    </xf>
    <xf numFmtId="49" fontId="15" fillId="0" borderId="36" xfId="0" applyNumberFormat="1" applyFont="1" applyBorder="1" applyAlignment="1">
      <alignment horizontal="left" wrapText="1"/>
    </xf>
    <xf numFmtId="0" fontId="14" fillId="0" borderId="37" xfId="0" applyFont="1" applyBorder="1" applyAlignment="1">
      <alignment horizontal="left" wrapText="1"/>
    </xf>
    <xf numFmtId="0" fontId="5" fillId="0" borderId="36" xfId="0" applyNumberFormat="1" applyFont="1" applyBorder="1" applyAlignment="1">
      <alignment horizontal="left" wrapText="1"/>
    </xf>
    <xf numFmtId="0" fontId="0" fillId="0" borderId="37" xfId="0" applyNumberFormat="1" applyBorder="1" applyAlignment="1">
      <alignment horizontal="left" wrapText="1"/>
    </xf>
    <xf numFmtId="49" fontId="8" fillId="0" borderId="37" xfId="0" applyNumberFormat="1" applyFont="1" applyBorder="1" applyAlignment="1">
      <alignment horizontal="left" wrapText="1"/>
    </xf>
    <xf numFmtId="0" fontId="5" fillId="0" borderId="41" xfId="0" applyFont="1" applyBorder="1" applyAlignment="1">
      <alignment wrapText="1"/>
    </xf>
    <xf numFmtId="0" fontId="5" fillId="0" borderId="42" xfId="0" applyFont="1" applyBorder="1" applyAlignment="1">
      <alignment wrapText="1"/>
    </xf>
    <xf numFmtId="49" fontId="1" fillId="0" borderId="43" xfId="0" applyNumberFormat="1" applyFont="1" applyBorder="1" applyAlignment="1" applyProtection="1">
      <alignment horizontal="center" vertical="center" wrapText="1"/>
      <protection/>
    </xf>
    <xf numFmtId="49" fontId="1" fillId="0" borderId="32" xfId="0" applyNumberFormat="1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/>
      <protection/>
    </xf>
    <xf numFmtId="0" fontId="1" fillId="0" borderId="44" xfId="0" applyFont="1" applyBorder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47" xfId="0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49" fontId="1" fillId="0" borderId="47" xfId="0" applyNumberFormat="1" applyFont="1" applyBorder="1" applyAlignment="1" applyProtection="1">
      <alignment horizontal="center" vertical="center" wrapText="1"/>
      <protection/>
    </xf>
    <xf numFmtId="49" fontId="1" fillId="0" borderId="48" xfId="0" applyNumberFormat="1" applyFont="1" applyBorder="1" applyAlignment="1" applyProtection="1">
      <alignment horizontal="center" vertical="center" wrapText="1"/>
      <protection/>
    </xf>
    <xf numFmtId="49" fontId="1" fillId="0" borderId="49" xfId="0" applyNumberFormat="1" applyFont="1" applyBorder="1" applyAlignment="1" applyProtection="1">
      <alignment horizontal="center" vertical="center" wrapText="1"/>
      <protection/>
    </xf>
    <xf numFmtId="49" fontId="1" fillId="0" borderId="47" xfId="0" applyNumberFormat="1" applyFont="1" applyBorder="1" applyAlignment="1" applyProtection="1">
      <alignment horizontal="center" vertical="center"/>
      <protection/>
    </xf>
    <xf numFmtId="49" fontId="1" fillId="0" borderId="48" xfId="0" applyNumberFormat="1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49" fontId="14" fillId="0" borderId="51" xfId="0" applyNumberFormat="1" applyFont="1" applyBorder="1" applyAlignment="1" applyProtection="1">
      <alignment horizontal="left" vertical="center" wrapText="1"/>
      <protection/>
    </xf>
    <xf numFmtId="49" fontId="14" fillId="0" borderId="52" xfId="0" applyNumberFormat="1" applyFont="1" applyBorder="1" applyAlignment="1" applyProtection="1">
      <alignment horizontal="center" vertical="center" wrapText="1"/>
      <protection/>
    </xf>
    <xf numFmtId="49" fontId="14" fillId="0" borderId="33" xfId="0" applyNumberFormat="1" applyFont="1" applyBorder="1" applyAlignment="1" applyProtection="1">
      <alignment horizontal="center" vertical="center"/>
      <protection/>
    </xf>
    <xf numFmtId="4" fontId="14" fillId="0" borderId="49" xfId="0" applyNumberFormat="1" applyFont="1" applyBorder="1" applyAlignment="1" applyProtection="1">
      <alignment horizontal="right" vertical="center"/>
      <protection/>
    </xf>
    <xf numFmtId="4" fontId="14" fillId="0" borderId="33" xfId="0" applyNumberFormat="1" applyFont="1" applyBorder="1" applyAlignment="1" applyProtection="1">
      <alignment horizontal="right" vertical="center"/>
      <protection/>
    </xf>
    <xf numFmtId="4" fontId="14" fillId="0" borderId="34" xfId="0" applyNumberFormat="1" applyFont="1" applyBorder="1" applyAlignment="1" applyProtection="1">
      <alignment horizontal="right" vertical="center"/>
      <protection/>
    </xf>
    <xf numFmtId="0" fontId="1" fillId="0" borderId="53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49" fontId="1" fillId="0" borderId="54" xfId="0" applyNumberFormat="1" applyFont="1" applyBorder="1" applyAlignment="1" applyProtection="1">
      <alignment horizontal="left" vertical="center" wrapText="1"/>
      <protection/>
    </xf>
    <xf numFmtId="49" fontId="1" fillId="0" borderId="24" xfId="0" applyNumberFormat="1" applyFont="1" applyBorder="1" applyAlignment="1" applyProtection="1">
      <alignment horizontal="center" vertical="center" wrapText="1"/>
      <protection/>
    </xf>
    <xf numFmtId="49" fontId="1" fillId="0" borderId="23" xfId="0" applyNumberFormat="1" applyFont="1" applyBorder="1" applyAlignment="1" applyProtection="1">
      <alignment horizontal="center" vertical="center"/>
      <protection/>
    </xf>
    <xf numFmtId="4" fontId="1" fillId="0" borderId="10" xfId="0" applyNumberFormat="1" applyFont="1" applyBorder="1" applyAlignment="1" applyProtection="1">
      <alignment horizontal="right" vertical="center"/>
      <protection/>
    </xf>
    <xf numFmtId="4" fontId="1" fillId="0" borderId="23" xfId="0" applyNumberFormat="1" applyFont="1" applyBorder="1" applyAlignment="1" applyProtection="1">
      <alignment horizontal="right" vertical="center"/>
      <protection/>
    </xf>
    <xf numFmtId="4" fontId="1" fillId="0" borderId="22" xfId="0" applyNumberFormat="1" applyFont="1" applyBorder="1" applyAlignment="1" applyProtection="1">
      <alignment horizontal="right" vertical="center"/>
      <protection/>
    </xf>
    <xf numFmtId="176" fontId="14" fillId="0" borderId="51" xfId="0" applyNumberFormat="1" applyFont="1" applyBorder="1" applyAlignment="1" applyProtection="1">
      <alignment horizontal="left" vertical="center" wrapText="1"/>
      <protection/>
    </xf>
    <xf numFmtId="176" fontId="1" fillId="0" borderId="54" xfId="0" applyNumberFormat="1" applyFont="1" applyBorder="1" applyAlignment="1" applyProtection="1">
      <alignment horizontal="left" vertical="center" wrapText="1"/>
      <protection/>
    </xf>
    <xf numFmtId="0" fontId="0" fillId="0" borderId="38" xfId="0" applyFont="1" applyBorder="1" applyAlignment="1" applyProtection="1">
      <alignment vertical="center"/>
      <protection/>
    </xf>
    <xf numFmtId="0" fontId="0" fillId="0" borderId="55" xfId="0" applyFont="1" applyBorder="1" applyAlignment="1" applyProtection="1">
      <alignment vertic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right" vertical="center"/>
      <protection/>
    </xf>
    <xf numFmtId="49" fontId="1" fillId="0" borderId="22" xfId="0" applyNumberFormat="1" applyFont="1" applyBorder="1" applyAlignment="1" applyProtection="1">
      <alignment horizontal="left" vertical="center" wrapText="1"/>
      <protection/>
    </xf>
    <xf numFmtId="49" fontId="1" fillId="0" borderId="56" xfId="0" applyNumberFormat="1" applyFont="1" applyBorder="1" applyAlignment="1" applyProtection="1">
      <alignment horizontal="center" vertical="center" wrapText="1"/>
      <protection/>
    </xf>
    <xf numFmtId="49" fontId="1" fillId="0" borderId="57" xfId="0" applyNumberFormat="1" applyFont="1" applyBorder="1" applyAlignment="1" applyProtection="1">
      <alignment horizontal="center" vertical="center"/>
      <protection/>
    </xf>
    <xf numFmtId="4" fontId="1" fillId="0" borderId="58" xfId="0" applyNumberFormat="1" applyFont="1" applyBorder="1" applyAlignment="1" applyProtection="1">
      <alignment horizontal="right" vertical="center"/>
      <protection/>
    </xf>
    <xf numFmtId="4" fontId="1" fillId="0" borderId="5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tabSelected="1" view="pageBreakPreview" zoomScaleSheetLayoutView="100" workbookViewId="0" topLeftCell="A1">
      <selection activeCell="B14" sqref="B14:E14"/>
    </sheetView>
  </sheetViews>
  <sheetFormatPr defaultColWidth="9.00390625" defaultRowHeight="12.75"/>
  <cols>
    <col min="1" max="1" width="33.625" style="0" customWidth="1"/>
    <col min="2" max="2" width="5.625" style="0" customWidth="1"/>
    <col min="3" max="3" width="6.00390625" style="0" customWidth="1"/>
    <col min="4" max="4" width="25.625" style="0" customWidth="1"/>
    <col min="5" max="5" width="16.625" style="0" customWidth="1"/>
    <col min="6" max="6" width="15.625" style="0" customWidth="1"/>
    <col min="7" max="7" width="18.625" style="0" customWidth="1"/>
  </cols>
  <sheetData>
    <row r="1" spans="2:7" ht="12.75">
      <c r="B1" s="4"/>
      <c r="C1" s="4"/>
      <c r="D1" s="4"/>
      <c r="E1" s="4"/>
      <c r="F1" s="4"/>
      <c r="G1" s="118" t="s">
        <v>447</v>
      </c>
    </row>
    <row r="2" spans="2:7" ht="12.75">
      <c r="B2" s="4"/>
      <c r="C2" s="4"/>
      <c r="D2" s="4"/>
      <c r="E2" s="4"/>
      <c r="F2" s="4"/>
      <c r="G2" s="118" t="s">
        <v>448</v>
      </c>
    </row>
    <row r="3" spans="1:7" ht="12.75">
      <c r="A3" s="35"/>
      <c r="B3" s="140" t="s">
        <v>449</v>
      </c>
      <c r="C3" s="141"/>
      <c r="D3" s="141"/>
      <c r="E3" s="141"/>
      <c r="F3" s="141"/>
      <c r="G3" s="141"/>
    </row>
    <row r="4" spans="1:7" ht="12.75">
      <c r="A4" s="35"/>
      <c r="B4" s="140" t="s">
        <v>450</v>
      </c>
      <c r="C4" s="141"/>
      <c r="D4" s="141"/>
      <c r="E4" s="141"/>
      <c r="F4" s="141"/>
      <c r="G4" s="141"/>
    </row>
    <row r="5" spans="1:7" ht="12.75">
      <c r="A5" s="35"/>
      <c r="B5" s="119"/>
      <c r="C5" s="120"/>
      <c r="D5" s="120"/>
      <c r="E5" s="120"/>
      <c r="F5" s="120"/>
      <c r="G5" s="120" t="s">
        <v>301</v>
      </c>
    </row>
    <row r="6" spans="1:7" ht="12.75">
      <c r="A6" s="35"/>
      <c r="B6" s="119"/>
      <c r="C6" s="120"/>
      <c r="D6" s="120"/>
      <c r="E6" s="120"/>
      <c r="F6" s="120"/>
      <c r="G6" s="120" t="s">
        <v>976</v>
      </c>
    </row>
    <row r="7" spans="2:7" ht="12.75">
      <c r="B7" s="4"/>
      <c r="C7" s="4"/>
      <c r="D7" s="4"/>
      <c r="E7" s="4"/>
      <c r="F7" s="4"/>
      <c r="G7" s="118" t="s">
        <v>451</v>
      </c>
    </row>
    <row r="8" spans="1:7" ht="12.75">
      <c r="A8" s="35"/>
      <c r="B8" s="181"/>
      <c r="C8" s="182"/>
      <c r="D8" s="182"/>
      <c r="E8" s="182"/>
      <c r="F8" s="182"/>
      <c r="G8" s="182"/>
    </row>
    <row r="9" spans="1:7" ht="19.5" customHeight="1">
      <c r="A9" s="187" t="s">
        <v>234</v>
      </c>
      <c r="B9" s="187"/>
      <c r="C9" s="187"/>
      <c r="D9" s="187"/>
      <c r="E9" s="187"/>
      <c r="F9" s="187"/>
      <c r="G9" s="187"/>
    </row>
    <row r="10" spans="1:7" ht="13.5" thickBot="1">
      <c r="A10" s="40"/>
      <c r="B10" s="40"/>
      <c r="C10" s="40"/>
      <c r="D10" s="40"/>
      <c r="E10" s="40"/>
      <c r="F10" s="40"/>
      <c r="G10" s="41" t="s">
        <v>239</v>
      </c>
    </row>
    <row r="11" spans="1:7" ht="12.75">
      <c r="A11" s="42"/>
      <c r="B11" s="42"/>
      <c r="C11" s="42"/>
      <c r="D11" s="42"/>
      <c r="E11" s="183" t="s">
        <v>193</v>
      </c>
      <c r="F11" s="184"/>
      <c r="G11" s="44" t="s">
        <v>190</v>
      </c>
    </row>
    <row r="12" spans="1:7" ht="13.5" customHeight="1">
      <c r="A12" s="42"/>
      <c r="B12" s="42"/>
      <c r="C12" s="43" t="s">
        <v>64</v>
      </c>
      <c r="D12" s="45" t="s">
        <v>844</v>
      </c>
      <c r="E12" s="42" t="s">
        <v>421</v>
      </c>
      <c r="F12" s="46" t="s">
        <v>240</v>
      </c>
      <c r="G12" s="47" t="s">
        <v>845</v>
      </c>
    </row>
    <row r="13" spans="1:7" ht="20.25" customHeight="1">
      <c r="A13" s="188" t="s">
        <v>300</v>
      </c>
      <c r="B13" s="191" t="s">
        <v>125</v>
      </c>
      <c r="C13" s="191"/>
      <c r="D13" s="191"/>
      <c r="E13" s="191"/>
      <c r="F13" s="46" t="s">
        <v>241</v>
      </c>
      <c r="G13" s="48"/>
    </row>
    <row r="14" spans="1:7" ht="12.75" customHeight="1">
      <c r="A14" s="188"/>
      <c r="B14" s="185" t="s">
        <v>58</v>
      </c>
      <c r="C14" s="185"/>
      <c r="D14" s="185"/>
      <c r="E14" s="185"/>
      <c r="F14" s="186" t="s">
        <v>194</v>
      </c>
      <c r="G14" s="189" t="s">
        <v>45</v>
      </c>
    </row>
    <row r="15" spans="1:7" ht="12.75">
      <c r="A15" s="188"/>
      <c r="B15" s="49"/>
      <c r="C15" s="185"/>
      <c r="D15" s="185"/>
      <c r="E15" s="185"/>
      <c r="F15" s="186"/>
      <c r="G15" s="190"/>
    </row>
    <row r="16" spans="1:7" ht="12.75" customHeight="1">
      <c r="A16" s="195" t="s">
        <v>242</v>
      </c>
      <c r="B16" s="185" t="s">
        <v>126</v>
      </c>
      <c r="C16" s="185"/>
      <c r="D16" s="185"/>
      <c r="E16" s="185"/>
      <c r="F16" s="186" t="s">
        <v>302</v>
      </c>
      <c r="G16" s="189" t="s">
        <v>46</v>
      </c>
    </row>
    <row r="17" spans="1:7" ht="12.75" customHeight="1">
      <c r="A17" s="195"/>
      <c r="B17" s="185" t="s">
        <v>301</v>
      </c>
      <c r="C17" s="185"/>
      <c r="D17" s="185"/>
      <c r="E17" s="185"/>
      <c r="F17" s="186"/>
      <c r="G17" s="190"/>
    </row>
    <row r="18" spans="1:7" ht="12.75">
      <c r="A18" s="50" t="s">
        <v>303</v>
      </c>
      <c r="B18" s="50"/>
      <c r="C18" s="42"/>
      <c r="D18" s="42"/>
      <c r="E18" s="42"/>
      <c r="F18" s="46"/>
      <c r="G18" s="47"/>
    </row>
    <row r="19" spans="1:7" ht="13.5" thickBot="1">
      <c r="A19" s="175" t="s">
        <v>304</v>
      </c>
      <c r="B19" s="175"/>
      <c r="C19" s="42"/>
      <c r="D19" s="42"/>
      <c r="E19" s="42"/>
      <c r="F19" s="46"/>
      <c r="G19" s="51" t="s">
        <v>305</v>
      </c>
    </row>
    <row r="20" spans="1:7" ht="15.75">
      <c r="A20" s="194" t="s">
        <v>195</v>
      </c>
      <c r="B20" s="194"/>
      <c r="C20" s="194"/>
      <c r="D20" s="194"/>
      <c r="E20" s="194"/>
      <c r="F20" s="194"/>
      <c r="G20" s="194"/>
    </row>
    <row r="21" spans="1:7" s="4" customFormat="1" ht="13.5" thickBot="1">
      <c r="A21" s="52"/>
      <c r="B21" s="52"/>
      <c r="C21" s="52"/>
      <c r="D21" s="52"/>
      <c r="E21" s="53"/>
      <c r="F21" s="54"/>
      <c r="G21" s="54"/>
    </row>
    <row r="22" spans="1:7" s="4" customFormat="1" ht="12.75">
      <c r="A22" s="196" t="s">
        <v>243</v>
      </c>
      <c r="B22" s="178"/>
      <c r="C22" s="144" t="s">
        <v>306</v>
      </c>
      <c r="D22" s="144" t="s">
        <v>93</v>
      </c>
      <c r="E22" s="144" t="s">
        <v>307</v>
      </c>
      <c r="F22" s="178" t="s">
        <v>235</v>
      </c>
      <c r="G22" s="176" t="s">
        <v>308</v>
      </c>
    </row>
    <row r="23" spans="1:7" s="4" customFormat="1" ht="12.75">
      <c r="A23" s="180"/>
      <c r="B23" s="179"/>
      <c r="C23" s="145"/>
      <c r="D23" s="145"/>
      <c r="E23" s="145"/>
      <c r="F23" s="179"/>
      <c r="G23" s="177"/>
    </row>
    <row r="24" spans="1:7" s="4" customFormat="1" ht="12.75">
      <c r="A24" s="180"/>
      <c r="B24" s="179"/>
      <c r="C24" s="145"/>
      <c r="D24" s="145"/>
      <c r="E24" s="145"/>
      <c r="F24" s="179"/>
      <c r="G24" s="177"/>
    </row>
    <row r="25" spans="1:7" s="5" customFormat="1" ht="12.75" customHeight="1" thickBot="1">
      <c r="A25" s="180">
        <v>1</v>
      </c>
      <c r="B25" s="179"/>
      <c r="C25" s="55">
        <v>2</v>
      </c>
      <c r="D25" s="55">
        <v>3</v>
      </c>
      <c r="E25" s="55" t="s">
        <v>244</v>
      </c>
      <c r="F25" s="55" t="s">
        <v>245</v>
      </c>
      <c r="G25" s="56" t="s">
        <v>246</v>
      </c>
    </row>
    <row r="26" spans="1:7" s="4" customFormat="1" ht="20.25" customHeight="1">
      <c r="A26" s="169" t="s">
        <v>204</v>
      </c>
      <c r="B26" s="170"/>
      <c r="C26" s="57" t="s">
        <v>33</v>
      </c>
      <c r="D26" s="58" t="s">
        <v>95</v>
      </c>
      <c r="E26" s="101">
        <f>E28+E126</f>
        <v>118315800</v>
      </c>
      <c r="F26" s="101">
        <f>F28+F126</f>
        <v>101477411.75</v>
      </c>
      <c r="G26" s="102">
        <f>E26-F26</f>
        <v>16838388.25</v>
      </c>
    </row>
    <row r="27" spans="1:7" s="4" customFormat="1" ht="12.75">
      <c r="A27" s="156" t="s">
        <v>162</v>
      </c>
      <c r="B27" s="157"/>
      <c r="C27" s="59"/>
      <c r="D27" s="60"/>
      <c r="E27" s="61"/>
      <c r="F27" s="62"/>
      <c r="G27" s="63"/>
    </row>
    <row r="28" spans="1:7" s="4" customFormat="1" ht="15" customHeight="1">
      <c r="A28" s="173" t="s">
        <v>192</v>
      </c>
      <c r="B28" s="174"/>
      <c r="C28" s="64"/>
      <c r="D28" s="65" t="s">
        <v>309</v>
      </c>
      <c r="E28" s="66">
        <f>E29+E81</f>
        <v>115556700</v>
      </c>
      <c r="F28" s="66">
        <f>F29+F81</f>
        <v>47519882.53</v>
      </c>
      <c r="G28" s="103">
        <f>E28-F28</f>
        <v>68036817.47</v>
      </c>
    </row>
    <row r="29" spans="1:7" s="4" customFormat="1" ht="16.5" customHeight="1">
      <c r="A29" s="173" t="s">
        <v>236</v>
      </c>
      <c r="B29" s="174"/>
      <c r="C29" s="64"/>
      <c r="D29" s="65"/>
      <c r="E29" s="66">
        <f>E30+E44+E50+E52+E77</f>
        <v>102267700</v>
      </c>
      <c r="F29" s="66">
        <f>F30+F77+F52+F50+F44</f>
        <v>41219657.830000006</v>
      </c>
      <c r="G29" s="103">
        <f>E29-F29</f>
        <v>61048042.169999994</v>
      </c>
    </row>
    <row r="30" spans="1:7" s="5" customFormat="1" ht="16.5" customHeight="1">
      <c r="A30" s="156" t="s">
        <v>310</v>
      </c>
      <c r="B30" s="157"/>
      <c r="C30" s="59"/>
      <c r="D30" s="60" t="s">
        <v>311</v>
      </c>
      <c r="E30" s="62">
        <f>E31</f>
        <v>56395800</v>
      </c>
      <c r="F30" s="62">
        <f>F31</f>
        <v>26389525.6</v>
      </c>
      <c r="G30" s="63">
        <f>E30-F30</f>
        <v>30006274.4</v>
      </c>
    </row>
    <row r="31" spans="1:7" s="4" customFormat="1" ht="19.5" customHeight="1">
      <c r="A31" s="192" t="s">
        <v>312</v>
      </c>
      <c r="B31" s="193"/>
      <c r="C31" s="59"/>
      <c r="D31" s="60" t="s">
        <v>313</v>
      </c>
      <c r="E31" s="62">
        <v>56395800</v>
      </c>
      <c r="F31" s="62">
        <f>F32+F36+F40</f>
        <v>26389525.6</v>
      </c>
      <c r="G31" s="63">
        <f>E31-F31</f>
        <v>30006274.4</v>
      </c>
    </row>
    <row r="32" spans="1:7" s="4" customFormat="1" ht="75" customHeight="1">
      <c r="A32" s="146" t="s">
        <v>314</v>
      </c>
      <c r="B32" s="147"/>
      <c r="C32" s="71"/>
      <c r="D32" s="69" t="s">
        <v>315</v>
      </c>
      <c r="E32" s="62"/>
      <c r="F32" s="62">
        <v>26375401.19</v>
      </c>
      <c r="G32" s="63"/>
    </row>
    <row r="33" spans="1:7" s="4" customFormat="1" ht="12.75" customHeight="1" hidden="1">
      <c r="A33" s="163" t="s">
        <v>316</v>
      </c>
      <c r="B33" s="164"/>
      <c r="C33" s="72"/>
      <c r="D33" s="73" t="s">
        <v>317</v>
      </c>
      <c r="E33" s="62"/>
      <c r="F33" s="62"/>
      <c r="G33" s="63"/>
    </row>
    <row r="34" spans="1:7" s="4" customFormat="1" ht="12.75" customHeight="1" hidden="1">
      <c r="A34" s="146" t="s">
        <v>318</v>
      </c>
      <c r="B34" s="147"/>
      <c r="C34" s="71"/>
      <c r="D34" s="69" t="s">
        <v>319</v>
      </c>
      <c r="E34" s="62"/>
      <c r="F34" s="62"/>
      <c r="G34" s="63"/>
    </row>
    <row r="35" spans="1:7" s="4" customFormat="1" ht="12.75" customHeight="1" hidden="1">
      <c r="A35" s="146" t="s">
        <v>320</v>
      </c>
      <c r="B35" s="147"/>
      <c r="C35" s="71"/>
      <c r="D35" s="69" t="s">
        <v>321</v>
      </c>
      <c r="E35" s="62"/>
      <c r="F35" s="62"/>
      <c r="G35" s="63"/>
    </row>
    <row r="36" spans="1:7" s="5" customFormat="1" ht="109.5" customHeight="1">
      <c r="A36" s="158" t="s">
        <v>322</v>
      </c>
      <c r="B36" s="159"/>
      <c r="C36" s="71"/>
      <c r="D36" s="69" t="s">
        <v>323</v>
      </c>
      <c r="E36" s="62"/>
      <c r="F36" s="62">
        <v>11173.34</v>
      </c>
      <c r="G36" s="63"/>
    </row>
    <row r="37" spans="1:7" s="4" customFormat="1" ht="12.75" customHeight="1" hidden="1">
      <c r="A37" s="171" t="s">
        <v>324</v>
      </c>
      <c r="B37" s="172"/>
      <c r="C37" s="72"/>
      <c r="D37" s="73" t="s">
        <v>325</v>
      </c>
      <c r="E37" s="62"/>
      <c r="F37" s="62"/>
      <c r="G37" s="63"/>
    </row>
    <row r="38" spans="1:7" s="4" customFormat="1" ht="12.75" customHeight="1" hidden="1">
      <c r="A38" s="158" t="s">
        <v>326</v>
      </c>
      <c r="B38" s="159"/>
      <c r="C38" s="71"/>
      <c r="D38" s="69" t="s">
        <v>327</v>
      </c>
      <c r="E38" s="62"/>
      <c r="F38" s="62"/>
      <c r="G38" s="63"/>
    </row>
    <row r="39" spans="1:7" s="5" customFormat="1" ht="84" customHeight="1" hidden="1">
      <c r="A39" s="158" t="s">
        <v>328</v>
      </c>
      <c r="B39" s="159"/>
      <c r="C39" s="71"/>
      <c r="D39" s="69" t="s">
        <v>329</v>
      </c>
      <c r="E39" s="62"/>
      <c r="F39" s="62"/>
      <c r="G39" s="63"/>
    </row>
    <row r="40" spans="1:7" s="4" customFormat="1" ht="51.75" customHeight="1">
      <c r="A40" s="160" t="s">
        <v>330</v>
      </c>
      <c r="B40" s="161"/>
      <c r="C40" s="68"/>
      <c r="D40" s="69" t="s">
        <v>331</v>
      </c>
      <c r="E40" s="62"/>
      <c r="F40" s="62">
        <v>2951.07</v>
      </c>
      <c r="G40" s="63"/>
    </row>
    <row r="41" spans="1:7" s="5" customFormat="1" ht="12.75" customHeight="1" hidden="1">
      <c r="A41" s="160" t="s">
        <v>332</v>
      </c>
      <c r="B41" s="161"/>
      <c r="C41" s="68"/>
      <c r="D41" s="69" t="s">
        <v>333</v>
      </c>
      <c r="E41" s="62"/>
      <c r="F41" s="62"/>
      <c r="G41" s="63"/>
    </row>
    <row r="42" spans="1:7" s="4" customFormat="1" ht="12.75" customHeight="1" hidden="1">
      <c r="A42" s="160" t="s">
        <v>334</v>
      </c>
      <c r="B42" s="161"/>
      <c r="C42" s="68"/>
      <c r="D42" s="69" t="s">
        <v>335</v>
      </c>
      <c r="E42" s="62"/>
      <c r="F42" s="62"/>
      <c r="G42" s="63"/>
    </row>
    <row r="43" spans="1:7" s="4" customFormat="1" ht="35.25" customHeight="1" hidden="1">
      <c r="A43" s="160" t="s">
        <v>336</v>
      </c>
      <c r="B43" s="161"/>
      <c r="C43" s="68"/>
      <c r="D43" s="69" t="s">
        <v>337</v>
      </c>
      <c r="E43" s="62"/>
      <c r="F43" s="62"/>
      <c r="G43" s="63"/>
    </row>
    <row r="44" spans="1:7" s="5" customFormat="1" ht="39" customHeight="1">
      <c r="A44" s="148" t="s">
        <v>145</v>
      </c>
      <c r="B44" s="149"/>
      <c r="C44" s="74"/>
      <c r="D44" s="73" t="s">
        <v>338</v>
      </c>
      <c r="E44" s="62">
        <f>E45</f>
        <v>6554700</v>
      </c>
      <c r="F44" s="62">
        <f>F45</f>
        <v>2451920.99</v>
      </c>
      <c r="G44" s="63">
        <f>E44-F44</f>
        <v>4102779.01</v>
      </c>
    </row>
    <row r="45" spans="1:7" s="4" customFormat="1" ht="36.75" customHeight="1">
      <c r="A45" s="148" t="s">
        <v>146</v>
      </c>
      <c r="B45" s="149"/>
      <c r="C45" s="74"/>
      <c r="D45" s="73" t="s">
        <v>339</v>
      </c>
      <c r="E45" s="62">
        <v>6554700</v>
      </c>
      <c r="F45" s="62">
        <f>F46+F47+F48+F49</f>
        <v>2451920.99</v>
      </c>
      <c r="G45" s="63">
        <f>E45-F45</f>
        <v>4102779.01</v>
      </c>
    </row>
    <row r="46" spans="1:7" s="4" customFormat="1" ht="74.25" customHeight="1">
      <c r="A46" s="148" t="s">
        <v>340</v>
      </c>
      <c r="B46" s="149"/>
      <c r="C46" s="74"/>
      <c r="D46" s="73" t="s">
        <v>341</v>
      </c>
      <c r="E46" s="62"/>
      <c r="F46" s="62">
        <v>1161673.04</v>
      </c>
      <c r="G46" s="104"/>
    </row>
    <row r="47" spans="1:7" s="4" customFormat="1" ht="84" customHeight="1">
      <c r="A47" s="171" t="s">
        <v>99</v>
      </c>
      <c r="B47" s="172"/>
      <c r="C47" s="74"/>
      <c r="D47" s="73" t="s">
        <v>100</v>
      </c>
      <c r="E47" s="62"/>
      <c r="F47" s="62">
        <v>7600.59</v>
      </c>
      <c r="G47" s="104"/>
    </row>
    <row r="48" spans="1:7" s="4" customFormat="1" ht="73.5" customHeight="1">
      <c r="A48" s="148" t="s">
        <v>101</v>
      </c>
      <c r="B48" s="149"/>
      <c r="C48" s="74"/>
      <c r="D48" s="73" t="s">
        <v>102</v>
      </c>
      <c r="E48" s="62"/>
      <c r="F48" s="62">
        <v>1513860.27</v>
      </c>
      <c r="G48" s="104"/>
    </row>
    <row r="49" spans="1:7" s="4" customFormat="1" ht="72" customHeight="1">
      <c r="A49" s="148" t="s">
        <v>103</v>
      </c>
      <c r="B49" s="149"/>
      <c r="C49" s="74"/>
      <c r="D49" s="73" t="s">
        <v>104</v>
      </c>
      <c r="E49" s="62"/>
      <c r="F49" s="62">
        <v>-231212.91</v>
      </c>
      <c r="G49" s="104"/>
    </row>
    <row r="50" spans="1:7" s="4" customFormat="1" ht="16.5" customHeight="1">
      <c r="A50" s="160" t="s">
        <v>228</v>
      </c>
      <c r="B50" s="161"/>
      <c r="C50" s="68"/>
      <c r="D50" s="69" t="s">
        <v>76</v>
      </c>
      <c r="E50" s="62">
        <f>E51</f>
        <v>368300</v>
      </c>
      <c r="F50" s="62">
        <f>F51</f>
        <v>48021.5</v>
      </c>
      <c r="G50" s="63">
        <f>E50-F50</f>
        <v>320278.5</v>
      </c>
    </row>
    <row r="51" spans="1:7" s="5" customFormat="1" ht="18" customHeight="1">
      <c r="A51" s="160" t="s">
        <v>230</v>
      </c>
      <c r="B51" s="161"/>
      <c r="C51" s="68"/>
      <c r="D51" s="69" t="s">
        <v>52</v>
      </c>
      <c r="E51" s="62">
        <v>368300</v>
      </c>
      <c r="F51" s="62">
        <v>48021.5</v>
      </c>
      <c r="G51" s="63">
        <f>E51-F51</f>
        <v>320278.5</v>
      </c>
    </row>
    <row r="52" spans="1:7" s="4" customFormat="1" ht="18" customHeight="1">
      <c r="A52" s="160" t="s">
        <v>229</v>
      </c>
      <c r="B52" s="161"/>
      <c r="C52" s="68"/>
      <c r="D52" s="69" t="s">
        <v>105</v>
      </c>
      <c r="E52" s="62">
        <f>E53+E58+E68</f>
        <v>38917400</v>
      </c>
      <c r="F52" s="62">
        <f>F53+F58+F68</f>
        <v>12316954.74</v>
      </c>
      <c r="G52" s="63">
        <f>E52-F52</f>
        <v>26600445.259999998</v>
      </c>
    </row>
    <row r="53" spans="1:7" s="5" customFormat="1" ht="15" customHeight="1">
      <c r="A53" s="160" t="s">
        <v>94</v>
      </c>
      <c r="B53" s="161"/>
      <c r="C53" s="68"/>
      <c r="D53" s="69" t="s">
        <v>106</v>
      </c>
      <c r="E53" s="62">
        <v>2319000</v>
      </c>
      <c r="F53" s="62">
        <f>F54</f>
        <v>194441.75999999998</v>
      </c>
      <c r="G53" s="63">
        <f>E53-F53</f>
        <v>2124558.24</v>
      </c>
    </row>
    <row r="54" spans="1:7" s="4" customFormat="1" ht="39" customHeight="1">
      <c r="A54" s="160" t="s">
        <v>96</v>
      </c>
      <c r="B54" s="161"/>
      <c r="C54" s="68"/>
      <c r="D54" s="69" t="s">
        <v>89</v>
      </c>
      <c r="E54" s="105"/>
      <c r="F54" s="62">
        <f>F55+F56+F67</f>
        <v>194441.75999999998</v>
      </c>
      <c r="G54" s="63"/>
    </row>
    <row r="55" spans="1:7" s="4" customFormat="1" ht="74.25" customHeight="1">
      <c r="A55" s="148" t="s">
        <v>115</v>
      </c>
      <c r="B55" s="149"/>
      <c r="C55" s="74"/>
      <c r="D55" s="73" t="s">
        <v>116</v>
      </c>
      <c r="E55" s="62"/>
      <c r="F55" s="62">
        <v>175083.11</v>
      </c>
      <c r="G55" s="63"/>
    </row>
    <row r="56" spans="1:7" s="5" customFormat="1" ht="48" customHeight="1">
      <c r="A56" s="150" t="s">
        <v>160</v>
      </c>
      <c r="B56" s="151"/>
      <c r="C56" s="74"/>
      <c r="D56" s="73" t="s">
        <v>357</v>
      </c>
      <c r="E56" s="62"/>
      <c r="F56" s="62">
        <v>19358.65</v>
      </c>
      <c r="G56" s="63"/>
    </row>
    <row r="57" spans="1:7" s="4" customFormat="1" ht="21.75" customHeight="1" hidden="1">
      <c r="A57" s="160" t="s">
        <v>107</v>
      </c>
      <c r="B57" s="161"/>
      <c r="C57" s="68"/>
      <c r="D57" s="69" t="s">
        <v>108</v>
      </c>
      <c r="E57" s="62"/>
      <c r="F57" s="62"/>
      <c r="G57" s="63"/>
    </row>
    <row r="58" spans="1:7" s="4" customFormat="1" ht="0" customHeight="1" hidden="1">
      <c r="A58" s="160" t="s">
        <v>222</v>
      </c>
      <c r="B58" s="161"/>
      <c r="C58" s="68"/>
      <c r="D58" s="69" t="s">
        <v>109</v>
      </c>
      <c r="E58" s="62"/>
      <c r="F58" s="62"/>
      <c r="G58" s="63"/>
    </row>
    <row r="59" spans="1:7" s="4" customFormat="1" ht="12.75" customHeight="1" hidden="1">
      <c r="A59" s="160" t="s">
        <v>226</v>
      </c>
      <c r="B59" s="161"/>
      <c r="C59" s="68"/>
      <c r="D59" s="69" t="s">
        <v>110</v>
      </c>
      <c r="E59" s="62"/>
      <c r="F59" s="62"/>
      <c r="G59" s="63"/>
    </row>
    <row r="60" spans="1:7" s="5" customFormat="1" ht="12.75" customHeight="1" hidden="1">
      <c r="A60" s="148" t="s">
        <v>111</v>
      </c>
      <c r="B60" s="149"/>
      <c r="C60" s="74"/>
      <c r="D60" s="73" t="s">
        <v>112</v>
      </c>
      <c r="E60" s="62"/>
      <c r="F60" s="62"/>
      <c r="G60" s="63"/>
    </row>
    <row r="61" spans="1:7" s="4" customFormat="1" ht="12.75" customHeight="1" hidden="1">
      <c r="A61" s="148" t="s">
        <v>251</v>
      </c>
      <c r="B61" s="149"/>
      <c r="C61" s="74"/>
      <c r="D61" s="73" t="s">
        <v>252</v>
      </c>
      <c r="E61" s="62"/>
      <c r="F61" s="62"/>
      <c r="G61" s="63"/>
    </row>
    <row r="62" spans="1:7" s="10" customFormat="1" ht="12.75" customHeight="1" hidden="1">
      <c r="A62" s="148" t="s">
        <v>253</v>
      </c>
      <c r="B62" s="149"/>
      <c r="C62" s="74"/>
      <c r="D62" s="73" t="s">
        <v>254</v>
      </c>
      <c r="E62" s="62"/>
      <c r="F62" s="62"/>
      <c r="G62" s="63"/>
    </row>
    <row r="63" spans="1:7" s="4" customFormat="1" ht="12.75" customHeight="1" hidden="1">
      <c r="A63" s="148" t="s">
        <v>227</v>
      </c>
      <c r="B63" s="149"/>
      <c r="C63" s="74"/>
      <c r="D63" s="73" t="s">
        <v>255</v>
      </c>
      <c r="E63" s="62"/>
      <c r="F63" s="62"/>
      <c r="G63" s="63"/>
    </row>
    <row r="64" spans="1:7" s="5" customFormat="1" ht="12.75" customHeight="1" hidden="1">
      <c r="A64" s="148" t="s">
        <v>256</v>
      </c>
      <c r="B64" s="149"/>
      <c r="C64" s="74"/>
      <c r="D64" s="73" t="s">
        <v>257</v>
      </c>
      <c r="E64" s="62"/>
      <c r="F64" s="62"/>
      <c r="G64" s="63"/>
    </row>
    <row r="65" spans="1:7" s="4" customFormat="1" ht="39.75" customHeight="1" hidden="1">
      <c r="A65" s="148" t="s">
        <v>258</v>
      </c>
      <c r="B65" s="149"/>
      <c r="C65" s="74"/>
      <c r="D65" s="73" t="s">
        <v>259</v>
      </c>
      <c r="E65" s="62"/>
      <c r="F65" s="62"/>
      <c r="G65" s="63"/>
    </row>
    <row r="66" spans="1:7" s="4" customFormat="1" ht="50.25" customHeight="1" hidden="1">
      <c r="A66" s="150" t="s">
        <v>120</v>
      </c>
      <c r="B66" s="162"/>
      <c r="C66" s="74"/>
      <c r="D66" s="73" t="s">
        <v>119</v>
      </c>
      <c r="E66" s="62"/>
      <c r="F66" s="62"/>
      <c r="G66" s="63"/>
    </row>
    <row r="67" spans="1:7" s="4" customFormat="1" ht="50.25" customHeight="1" hidden="1">
      <c r="A67" s="150" t="s">
        <v>160</v>
      </c>
      <c r="B67" s="151"/>
      <c r="C67" s="74"/>
      <c r="D67" s="73" t="s">
        <v>393</v>
      </c>
      <c r="E67" s="62"/>
      <c r="F67" s="62"/>
      <c r="G67" s="63"/>
    </row>
    <row r="68" spans="1:7" s="5" customFormat="1" ht="19.5" customHeight="1">
      <c r="A68" s="160" t="s">
        <v>223</v>
      </c>
      <c r="B68" s="161"/>
      <c r="C68" s="68"/>
      <c r="D68" s="69" t="s">
        <v>260</v>
      </c>
      <c r="E68" s="62">
        <v>36598400</v>
      </c>
      <c r="F68" s="62">
        <f>F69+F73</f>
        <v>12122512.98</v>
      </c>
      <c r="G68" s="63">
        <f>E68-F68</f>
        <v>24475887.02</v>
      </c>
    </row>
    <row r="69" spans="1:7" s="4" customFormat="1" ht="39" customHeight="1">
      <c r="A69" s="160" t="s">
        <v>84</v>
      </c>
      <c r="B69" s="161"/>
      <c r="C69" s="68"/>
      <c r="D69" s="69" t="s">
        <v>85</v>
      </c>
      <c r="E69" s="62"/>
      <c r="F69" s="62">
        <v>11571476.71</v>
      </c>
      <c r="G69" s="63"/>
    </row>
    <row r="70" spans="1:7" s="5" customFormat="1" ht="12.75" customHeight="1" hidden="1">
      <c r="A70" s="171" t="s">
        <v>261</v>
      </c>
      <c r="B70" s="172"/>
      <c r="C70" s="74"/>
      <c r="D70" s="73" t="s">
        <v>262</v>
      </c>
      <c r="E70" s="62"/>
      <c r="F70" s="62"/>
      <c r="G70" s="63"/>
    </row>
    <row r="71" spans="1:7" s="4" customFormat="1" ht="12.75" customHeight="1" hidden="1">
      <c r="A71" s="171" t="s">
        <v>263</v>
      </c>
      <c r="B71" s="172"/>
      <c r="C71" s="74"/>
      <c r="D71" s="73" t="s">
        <v>264</v>
      </c>
      <c r="E71" s="62"/>
      <c r="F71" s="62"/>
      <c r="G71" s="63"/>
    </row>
    <row r="72" spans="1:7" s="5" customFormat="1" ht="12.75" customHeight="1" hidden="1">
      <c r="A72" s="160" t="s">
        <v>265</v>
      </c>
      <c r="B72" s="161"/>
      <c r="C72" s="68"/>
      <c r="D72" s="69" t="s">
        <v>266</v>
      </c>
      <c r="E72" s="62"/>
      <c r="F72" s="62"/>
      <c r="G72" s="63"/>
    </row>
    <row r="73" spans="1:7" s="4" customFormat="1" ht="42" customHeight="1">
      <c r="A73" s="160" t="s">
        <v>86</v>
      </c>
      <c r="B73" s="161"/>
      <c r="C73" s="68"/>
      <c r="D73" s="69" t="s">
        <v>87</v>
      </c>
      <c r="E73" s="62"/>
      <c r="F73" s="62">
        <v>551036.27</v>
      </c>
      <c r="G73" s="63"/>
    </row>
    <row r="74" spans="1:7" s="4" customFormat="1" ht="12.75" customHeight="1" hidden="1">
      <c r="A74" s="171" t="s">
        <v>267</v>
      </c>
      <c r="B74" s="172"/>
      <c r="C74" s="74"/>
      <c r="D74" s="73" t="s">
        <v>268</v>
      </c>
      <c r="E74" s="62"/>
      <c r="F74" s="62"/>
      <c r="G74" s="63"/>
    </row>
    <row r="75" spans="1:7" s="7" customFormat="1" ht="12.75" customHeight="1" hidden="1">
      <c r="A75" s="160" t="s">
        <v>269</v>
      </c>
      <c r="B75" s="161"/>
      <c r="C75" s="68"/>
      <c r="D75" s="69" t="s">
        <v>270</v>
      </c>
      <c r="E75" s="62"/>
      <c r="F75" s="62"/>
      <c r="G75" s="63"/>
    </row>
    <row r="76" spans="1:7" s="7" customFormat="1" ht="12.75" customHeight="1" hidden="1">
      <c r="A76" s="160" t="s">
        <v>271</v>
      </c>
      <c r="B76" s="161"/>
      <c r="C76" s="68"/>
      <c r="D76" s="69" t="s">
        <v>272</v>
      </c>
      <c r="E76" s="62"/>
      <c r="F76" s="62"/>
      <c r="G76" s="63"/>
    </row>
    <row r="77" spans="1:7" s="8" customFormat="1" ht="16.5" customHeight="1">
      <c r="A77" s="160" t="s">
        <v>233</v>
      </c>
      <c r="B77" s="161"/>
      <c r="C77" s="68"/>
      <c r="D77" s="69" t="s">
        <v>273</v>
      </c>
      <c r="E77" s="62">
        <v>31500</v>
      </c>
      <c r="F77" s="62">
        <f>F78</f>
        <v>13235</v>
      </c>
      <c r="G77" s="63">
        <f>E77-F77</f>
        <v>18265</v>
      </c>
    </row>
    <row r="78" spans="1:7" s="9" customFormat="1" ht="49.5" customHeight="1">
      <c r="A78" s="160" t="s">
        <v>221</v>
      </c>
      <c r="B78" s="161"/>
      <c r="C78" s="68"/>
      <c r="D78" s="69" t="s">
        <v>274</v>
      </c>
      <c r="E78" s="62">
        <v>31500</v>
      </c>
      <c r="F78" s="62">
        <f>F79</f>
        <v>13235</v>
      </c>
      <c r="G78" s="63">
        <f>E78-F78</f>
        <v>18265</v>
      </c>
    </row>
    <row r="79" spans="1:7" s="5" customFormat="1" ht="73.5" customHeight="1">
      <c r="A79" s="160" t="s">
        <v>275</v>
      </c>
      <c r="B79" s="161"/>
      <c r="C79" s="68"/>
      <c r="D79" s="69" t="s">
        <v>276</v>
      </c>
      <c r="E79" s="62"/>
      <c r="F79" s="62">
        <v>13235</v>
      </c>
      <c r="G79" s="63"/>
    </row>
    <row r="80" spans="1:7" s="5" customFormat="1" ht="12.75" customHeight="1" hidden="1">
      <c r="A80" s="148" t="s">
        <v>277</v>
      </c>
      <c r="B80" s="149"/>
      <c r="C80" s="74"/>
      <c r="D80" s="73" t="s">
        <v>278</v>
      </c>
      <c r="E80" s="62"/>
      <c r="F80" s="62"/>
      <c r="G80" s="63"/>
    </row>
    <row r="81" spans="1:7" s="6" customFormat="1" ht="16.5" customHeight="1">
      <c r="A81" s="199" t="s">
        <v>237</v>
      </c>
      <c r="B81" s="200"/>
      <c r="C81" s="75"/>
      <c r="D81" s="76"/>
      <c r="E81" s="66">
        <f>SUM(E82+E95+E101+E118)</f>
        <v>13289000</v>
      </c>
      <c r="F81" s="66">
        <f>SUM(F82+F95+F101+F118+F91)</f>
        <v>6300224.699999999</v>
      </c>
      <c r="G81" s="121">
        <f aca="true" t="shared" si="0" ref="G81:G88">E81-F81</f>
        <v>6988775.300000001</v>
      </c>
    </row>
    <row r="82" spans="1:7" s="5" customFormat="1" ht="49.5" customHeight="1">
      <c r="A82" s="197" t="s">
        <v>279</v>
      </c>
      <c r="B82" s="198"/>
      <c r="C82" s="89"/>
      <c r="D82" s="90" t="s">
        <v>358</v>
      </c>
      <c r="E82" s="66">
        <f>SUM(E83+E88)</f>
        <v>7623000</v>
      </c>
      <c r="F82" s="66">
        <f>SUM(F83+F88)</f>
        <v>3867191.86</v>
      </c>
      <c r="G82" s="121">
        <f t="shared" si="0"/>
        <v>3755808.14</v>
      </c>
    </row>
    <row r="83" spans="1:7" s="4" customFormat="1" ht="84.75" customHeight="1">
      <c r="A83" s="166" t="s">
        <v>280</v>
      </c>
      <c r="B83" s="167"/>
      <c r="C83" s="92"/>
      <c r="D83" s="93" t="s">
        <v>281</v>
      </c>
      <c r="E83" s="62">
        <v>7273100</v>
      </c>
      <c r="F83" s="62">
        <f>F84+F85</f>
        <v>3675740.92</v>
      </c>
      <c r="G83" s="63">
        <f t="shared" si="0"/>
        <v>3597359.08</v>
      </c>
    </row>
    <row r="84" spans="1:7" s="6" customFormat="1" ht="75" customHeight="1">
      <c r="A84" s="152" t="s">
        <v>161</v>
      </c>
      <c r="B84" s="153"/>
      <c r="C84" s="74"/>
      <c r="D84" s="73" t="s">
        <v>77</v>
      </c>
      <c r="E84" s="62"/>
      <c r="F84" s="62">
        <v>3495190.08</v>
      </c>
      <c r="G84" s="63"/>
    </row>
    <row r="85" spans="1:7" s="36" customFormat="1" ht="39" customHeight="1">
      <c r="A85" s="152" t="s">
        <v>78</v>
      </c>
      <c r="B85" s="153"/>
      <c r="C85" s="77"/>
      <c r="D85" s="78" t="s">
        <v>79</v>
      </c>
      <c r="E85" s="105"/>
      <c r="F85" s="105">
        <v>180550.84</v>
      </c>
      <c r="G85" s="114"/>
    </row>
    <row r="86" spans="1:7" s="36" customFormat="1" ht="82.5" customHeight="1" hidden="1">
      <c r="A86" s="152" t="s">
        <v>88</v>
      </c>
      <c r="B86" s="153"/>
      <c r="C86" s="77"/>
      <c r="D86" s="78" t="s">
        <v>282</v>
      </c>
      <c r="E86" s="105"/>
      <c r="F86" s="105">
        <f>F87</f>
        <v>0</v>
      </c>
      <c r="G86" s="103">
        <f t="shared" si="0"/>
        <v>0</v>
      </c>
    </row>
    <row r="87" spans="1:7" s="36" customFormat="1" ht="83.25" customHeight="1" hidden="1">
      <c r="A87" s="152" t="s">
        <v>129</v>
      </c>
      <c r="B87" s="153"/>
      <c r="C87" s="77"/>
      <c r="D87" s="78" t="s">
        <v>49</v>
      </c>
      <c r="E87" s="105"/>
      <c r="F87" s="105"/>
      <c r="G87" s="103">
        <f t="shared" si="0"/>
        <v>0</v>
      </c>
    </row>
    <row r="88" spans="1:7" s="36" customFormat="1" ht="74.25" customHeight="1">
      <c r="A88" s="203" t="s">
        <v>356</v>
      </c>
      <c r="B88" s="204"/>
      <c r="C88" s="94"/>
      <c r="D88" s="95" t="s">
        <v>35</v>
      </c>
      <c r="E88" s="105">
        <v>349900</v>
      </c>
      <c r="F88" s="105">
        <f>SUM(F89)</f>
        <v>191450.94</v>
      </c>
      <c r="G88" s="114">
        <f t="shared" si="0"/>
        <v>158449.06</v>
      </c>
    </row>
    <row r="89" spans="1:7" s="36" customFormat="1" ht="71.25" customHeight="1">
      <c r="A89" s="152" t="s">
        <v>355</v>
      </c>
      <c r="B89" s="153"/>
      <c r="C89" s="77"/>
      <c r="D89" s="78" t="s">
        <v>282</v>
      </c>
      <c r="E89" s="105"/>
      <c r="F89" s="105">
        <f>SUM(F90)</f>
        <v>191450.94</v>
      </c>
      <c r="G89" s="63"/>
    </row>
    <row r="90" spans="1:7" s="36" customFormat="1" ht="73.5" customHeight="1">
      <c r="A90" s="152" t="s">
        <v>34</v>
      </c>
      <c r="B90" s="153"/>
      <c r="C90" s="77"/>
      <c r="D90" s="78" t="s">
        <v>49</v>
      </c>
      <c r="E90" s="105"/>
      <c r="F90" s="105">
        <v>191450.94</v>
      </c>
      <c r="G90" s="63"/>
    </row>
    <row r="91" spans="1:7" s="36" customFormat="1" ht="43.5" customHeight="1" hidden="1">
      <c r="A91" s="206" t="s">
        <v>365</v>
      </c>
      <c r="B91" s="155"/>
      <c r="C91" s="97"/>
      <c r="D91" s="98" t="s">
        <v>367</v>
      </c>
      <c r="E91" s="106"/>
      <c r="F91" s="106">
        <f>F92</f>
        <v>0</v>
      </c>
      <c r="G91" s="103"/>
    </row>
    <row r="92" spans="1:7" s="36" customFormat="1" ht="46.5" customHeight="1" hidden="1">
      <c r="A92" s="205" t="s">
        <v>366</v>
      </c>
      <c r="B92" s="165"/>
      <c r="C92" s="77"/>
      <c r="D92" s="78" t="s">
        <v>368</v>
      </c>
      <c r="E92" s="105"/>
      <c r="F92" s="105">
        <f>F93</f>
        <v>0</v>
      </c>
      <c r="G92" s="63"/>
    </row>
    <row r="93" spans="1:7" s="36" customFormat="1" ht="39" customHeight="1" hidden="1">
      <c r="A93" s="205" t="s">
        <v>369</v>
      </c>
      <c r="B93" s="165"/>
      <c r="C93" s="77"/>
      <c r="D93" s="78" t="s">
        <v>372</v>
      </c>
      <c r="E93" s="105"/>
      <c r="F93" s="105">
        <f>F94</f>
        <v>0</v>
      </c>
      <c r="G93" s="63"/>
    </row>
    <row r="94" spans="1:7" s="36" customFormat="1" ht="58.5" customHeight="1" hidden="1">
      <c r="A94" s="205" t="s">
        <v>370</v>
      </c>
      <c r="B94" s="165"/>
      <c r="C94" s="77"/>
      <c r="D94" s="78" t="s">
        <v>371</v>
      </c>
      <c r="E94" s="105"/>
      <c r="F94" s="105">
        <v>0</v>
      </c>
      <c r="G94" s="63"/>
    </row>
    <row r="95" spans="1:7" s="6" customFormat="1" ht="28.5" customHeight="1">
      <c r="A95" s="201" t="s">
        <v>191</v>
      </c>
      <c r="B95" s="202"/>
      <c r="C95" s="79"/>
      <c r="D95" s="80" t="s">
        <v>283</v>
      </c>
      <c r="E95" s="66">
        <f>E96+E98</f>
        <v>4666000</v>
      </c>
      <c r="F95" s="66">
        <f>F96+F98</f>
        <v>2278982</v>
      </c>
      <c r="G95" s="121">
        <f>E95-F95</f>
        <v>2387018</v>
      </c>
    </row>
    <row r="96" spans="1:7" s="6" customFormat="1" ht="75" customHeight="1">
      <c r="A96" s="152" t="s">
        <v>48</v>
      </c>
      <c r="B96" s="153"/>
      <c r="C96" s="74"/>
      <c r="D96" s="73" t="s">
        <v>47</v>
      </c>
      <c r="E96" s="62">
        <v>166000</v>
      </c>
      <c r="F96" s="62">
        <f>F97</f>
        <v>1049524.05</v>
      </c>
      <c r="G96" s="114"/>
    </row>
    <row r="97" spans="1:7" s="6" customFormat="1" ht="51" customHeight="1">
      <c r="A97" s="152" t="s">
        <v>80</v>
      </c>
      <c r="B97" s="153"/>
      <c r="C97" s="74"/>
      <c r="D97" s="73" t="s">
        <v>359</v>
      </c>
      <c r="E97" s="62"/>
      <c r="F97" s="62">
        <v>1049524.05</v>
      </c>
      <c r="G97" s="63"/>
    </row>
    <row r="98" spans="1:7" s="4" customFormat="1" ht="39.75" customHeight="1">
      <c r="A98" s="209" t="s">
        <v>284</v>
      </c>
      <c r="B98" s="210"/>
      <c r="C98" s="96"/>
      <c r="D98" s="37" t="s">
        <v>285</v>
      </c>
      <c r="E98" s="62">
        <v>4500000</v>
      </c>
      <c r="F98" s="62">
        <f>F99</f>
        <v>1229457.95</v>
      </c>
      <c r="G98" s="63">
        <f>E98-F98</f>
        <v>3270542.05</v>
      </c>
    </row>
    <row r="99" spans="1:7" s="4" customFormat="1" ht="39" customHeight="1">
      <c r="A99" s="148" t="s">
        <v>286</v>
      </c>
      <c r="B99" s="149"/>
      <c r="C99" s="74"/>
      <c r="D99" s="73" t="s">
        <v>287</v>
      </c>
      <c r="E99" s="62"/>
      <c r="F99" s="62">
        <f>F100</f>
        <v>1229457.95</v>
      </c>
      <c r="G99" s="63"/>
    </row>
    <row r="100" spans="1:7" s="4" customFormat="1" ht="50.25" customHeight="1">
      <c r="A100" s="148" t="s">
        <v>82</v>
      </c>
      <c r="B100" s="149"/>
      <c r="C100" s="74"/>
      <c r="D100" s="73" t="s">
        <v>81</v>
      </c>
      <c r="E100" s="62"/>
      <c r="F100" s="62">
        <v>1229457.95</v>
      </c>
      <c r="G100" s="63"/>
    </row>
    <row r="101" spans="1:7" s="4" customFormat="1" ht="27" customHeight="1">
      <c r="A101" s="201" t="s">
        <v>205</v>
      </c>
      <c r="B101" s="202"/>
      <c r="C101" s="79"/>
      <c r="D101" s="80" t="s">
        <v>206</v>
      </c>
      <c r="E101" s="66"/>
      <c r="F101" s="66">
        <f>SUM(F102+F112+F116+F114+F109+F107+F106)</f>
        <v>36293.08</v>
      </c>
      <c r="G101" s="121"/>
    </row>
    <row r="102" spans="1:7" s="4" customFormat="1" ht="61.5" customHeight="1" hidden="1">
      <c r="A102" s="142" t="s">
        <v>360</v>
      </c>
      <c r="B102" s="143"/>
      <c r="C102" s="68"/>
      <c r="D102" s="69" t="s">
        <v>361</v>
      </c>
      <c r="E102" s="62"/>
      <c r="F102" s="62">
        <f>SUM(F103)</f>
        <v>0</v>
      </c>
      <c r="G102" s="63"/>
    </row>
    <row r="103" spans="1:7" s="4" customFormat="1" ht="61.5" customHeight="1" hidden="1">
      <c r="A103" s="142" t="s">
        <v>349</v>
      </c>
      <c r="B103" s="143"/>
      <c r="C103" s="68"/>
      <c r="D103" s="69" t="s">
        <v>350</v>
      </c>
      <c r="E103" s="62"/>
      <c r="F103" s="62">
        <v>0</v>
      </c>
      <c r="G103" s="63"/>
    </row>
    <row r="104" spans="1:7" s="4" customFormat="1" ht="37.5" customHeight="1">
      <c r="A104" s="142" t="s">
        <v>846</v>
      </c>
      <c r="B104" s="165"/>
      <c r="C104" s="68"/>
      <c r="D104" s="69" t="s">
        <v>847</v>
      </c>
      <c r="E104" s="62"/>
      <c r="F104" s="62">
        <f>F105</f>
        <v>5000</v>
      </c>
      <c r="G104" s="63"/>
    </row>
    <row r="105" spans="1:7" s="4" customFormat="1" ht="61.5" customHeight="1">
      <c r="A105" s="142" t="s">
        <v>848</v>
      </c>
      <c r="B105" s="165"/>
      <c r="C105" s="68"/>
      <c r="D105" s="69" t="s">
        <v>849</v>
      </c>
      <c r="E105" s="62"/>
      <c r="F105" s="62">
        <f>F106</f>
        <v>5000</v>
      </c>
      <c r="G105" s="63"/>
    </row>
    <row r="106" spans="1:7" s="4" customFormat="1" ht="74.25" customHeight="1">
      <c r="A106" s="142" t="s">
        <v>850</v>
      </c>
      <c r="B106" s="165"/>
      <c r="C106" s="68"/>
      <c r="D106" s="69" t="s">
        <v>851</v>
      </c>
      <c r="E106" s="62"/>
      <c r="F106" s="62">
        <v>5000</v>
      </c>
      <c r="G106" s="63"/>
    </row>
    <row r="107" spans="1:7" s="4" customFormat="1" ht="36.75" customHeight="1">
      <c r="A107" s="142" t="s">
        <v>446</v>
      </c>
      <c r="B107" s="165"/>
      <c r="C107" s="68"/>
      <c r="D107" s="69" t="s">
        <v>831</v>
      </c>
      <c r="E107" s="62"/>
      <c r="F107" s="62">
        <f>F108</f>
        <v>4000</v>
      </c>
      <c r="G107" s="63"/>
    </row>
    <row r="108" spans="1:7" s="4" customFormat="1" ht="51" customHeight="1">
      <c r="A108" s="142" t="s">
        <v>445</v>
      </c>
      <c r="B108" s="165"/>
      <c r="C108" s="68"/>
      <c r="D108" s="69" t="s">
        <v>829</v>
      </c>
      <c r="E108" s="62"/>
      <c r="F108" s="62">
        <v>4000</v>
      </c>
      <c r="G108" s="63"/>
    </row>
    <row r="109" spans="1:7" s="4" customFormat="1" ht="110.25" customHeight="1">
      <c r="A109" s="168" t="s">
        <v>441</v>
      </c>
      <c r="B109" s="207"/>
      <c r="C109" s="68"/>
      <c r="D109" s="69" t="s">
        <v>444</v>
      </c>
      <c r="E109" s="62"/>
      <c r="F109" s="62">
        <f>F110</f>
        <v>27293.08</v>
      </c>
      <c r="G109" s="63"/>
    </row>
    <row r="110" spans="1:7" s="4" customFormat="1" ht="88.5" customHeight="1">
      <c r="A110" s="168" t="s">
        <v>440</v>
      </c>
      <c r="B110" s="207"/>
      <c r="C110" s="68"/>
      <c r="D110" s="69" t="s">
        <v>443</v>
      </c>
      <c r="E110" s="62"/>
      <c r="F110" s="62">
        <f>F111</f>
        <v>27293.08</v>
      </c>
      <c r="G110" s="63"/>
    </row>
    <row r="111" spans="1:7" s="4" customFormat="1" ht="72.75" customHeight="1">
      <c r="A111" s="142" t="s">
        <v>439</v>
      </c>
      <c r="B111" s="165"/>
      <c r="C111" s="68"/>
      <c r="D111" s="69" t="s">
        <v>442</v>
      </c>
      <c r="E111" s="62"/>
      <c r="F111" s="62">
        <v>27293.08</v>
      </c>
      <c r="G111" s="63"/>
    </row>
    <row r="112" spans="1:7" s="4" customFormat="1" ht="48.75" customHeight="1" hidden="1">
      <c r="A112" s="168" t="s">
        <v>362</v>
      </c>
      <c r="B112" s="211"/>
      <c r="C112" s="68"/>
      <c r="D112" s="69" t="s">
        <v>361</v>
      </c>
      <c r="E112" s="62"/>
      <c r="F112" s="62">
        <f>F113</f>
        <v>0</v>
      </c>
      <c r="G112" s="114">
        <f>E112-F112</f>
        <v>0</v>
      </c>
    </row>
    <row r="113" spans="1:7" s="4" customFormat="1" ht="28.5" customHeight="1" hidden="1">
      <c r="A113" s="168" t="s">
        <v>9</v>
      </c>
      <c r="B113" s="211"/>
      <c r="C113" s="68"/>
      <c r="D113" s="69" t="s">
        <v>350</v>
      </c>
      <c r="E113" s="62"/>
      <c r="F113" s="62"/>
      <c r="G113" s="63"/>
    </row>
    <row r="114" spans="1:7" s="4" customFormat="1" ht="77.25" customHeight="1" hidden="1">
      <c r="A114" s="168" t="s">
        <v>362</v>
      </c>
      <c r="B114" s="165"/>
      <c r="C114" s="68"/>
      <c r="D114" s="69" t="s">
        <v>363</v>
      </c>
      <c r="E114" s="62"/>
      <c r="F114" s="62">
        <f>F115</f>
        <v>0</v>
      </c>
      <c r="G114" s="63">
        <v>0</v>
      </c>
    </row>
    <row r="115" spans="1:7" s="4" customFormat="1" ht="15.75" customHeight="1" hidden="1">
      <c r="A115" s="168" t="s">
        <v>404</v>
      </c>
      <c r="B115" s="165"/>
      <c r="C115" s="68"/>
      <c r="D115" s="69" t="s">
        <v>212</v>
      </c>
      <c r="E115" s="62"/>
      <c r="F115" s="62"/>
      <c r="G115" s="63"/>
    </row>
    <row r="116" spans="1:7" s="4" customFormat="1" ht="15.75" customHeight="1" hidden="1">
      <c r="A116" s="168" t="s">
        <v>374</v>
      </c>
      <c r="B116" s="211"/>
      <c r="C116" s="68"/>
      <c r="D116" s="69" t="s">
        <v>376</v>
      </c>
      <c r="E116" s="62"/>
      <c r="F116" s="62">
        <f>F117</f>
        <v>0</v>
      </c>
      <c r="G116" s="63">
        <v>0</v>
      </c>
    </row>
    <row r="117" spans="1:7" s="4" customFormat="1" ht="12.75" customHeight="1" hidden="1">
      <c r="A117" s="168" t="s">
        <v>375</v>
      </c>
      <c r="B117" s="211"/>
      <c r="C117" s="68"/>
      <c r="D117" s="69" t="s">
        <v>373</v>
      </c>
      <c r="E117" s="62"/>
      <c r="F117" s="62"/>
      <c r="G117" s="63"/>
    </row>
    <row r="118" spans="1:7" s="4" customFormat="1" ht="12.75" customHeight="1">
      <c r="A118" s="154" t="s">
        <v>231</v>
      </c>
      <c r="B118" s="212"/>
      <c r="C118" s="75"/>
      <c r="D118" s="76" t="s">
        <v>288</v>
      </c>
      <c r="E118" s="66">
        <f>SUM(E121+E123)</f>
        <v>1000000</v>
      </c>
      <c r="F118" s="66">
        <f>F119+F123+F121</f>
        <v>117757.76</v>
      </c>
      <c r="G118" s="103">
        <f>E118-F118</f>
        <v>882242.24</v>
      </c>
    </row>
    <row r="119" spans="1:7" s="4" customFormat="1" ht="24" customHeight="1" hidden="1">
      <c r="A119" s="160" t="s">
        <v>289</v>
      </c>
      <c r="B119" s="161"/>
      <c r="C119" s="68"/>
      <c r="D119" s="69" t="s">
        <v>290</v>
      </c>
      <c r="E119" s="62"/>
      <c r="F119" s="62">
        <f>F120</f>
        <v>0</v>
      </c>
      <c r="G119" s="63"/>
    </row>
    <row r="120" spans="1:7" s="4" customFormat="1" ht="12.75" hidden="1">
      <c r="A120" s="160" t="s">
        <v>114</v>
      </c>
      <c r="B120" s="161"/>
      <c r="C120" s="68"/>
      <c r="D120" s="69" t="s">
        <v>113</v>
      </c>
      <c r="E120" s="62"/>
      <c r="F120" s="62"/>
      <c r="G120" s="63">
        <f>E120-F120</f>
        <v>0</v>
      </c>
    </row>
    <row r="121" spans="1:7" s="4" customFormat="1" ht="27" customHeight="1" hidden="1">
      <c r="A121" s="168" t="s">
        <v>289</v>
      </c>
      <c r="B121" s="143"/>
      <c r="C121" s="68"/>
      <c r="D121" s="69" t="s">
        <v>290</v>
      </c>
      <c r="E121" s="62"/>
      <c r="F121" s="62">
        <f>F122</f>
        <v>0</v>
      </c>
      <c r="G121" s="114">
        <f>E121-F121</f>
        <v>0</v>
      </c>
    </row>
    <row r="122" spans="1:7" s="4" customFormat="1" ht="27" customHeight="1" hidden="1">
      <c r="A122" s="142" t="s">
        <v>10</v>
      </c>
      <c r="B122" s="165"/>
      <c r="C122" s="68"/>
      <c r="D122" s="69" t="s">
        <v>113</v>
      </c>
      <c r="E122" s="62"/>
      <c r="F122" s="62">
        <v>0</v>
      </c>
      <c r="G122" s="63"/>
    </row>
    <row r="123" spans="1:7" s="5" customFormat="1" ht="13.5" customHeight="1">
      <c r="A123" s="213" t="s">
        <v>291</v>
      </c>
      <c r="B123" s="214"/>
      <c r="C123" s="92"/>
      <c r="D123" s="93" t="s">
        <v>292</v>
      </c>
      <c r="E123" s="105">
        <v>1000000</v>
      </c>
      <c r="F123" s="62">
        <f>SUM(F124:F125)</f>
        <v>117757.76</v>
      </c>
      <c r="G123" s="63">
        <f>E123-F123</f>
        <v>882242.24</v>
      </c>
    </row>
    <row r="124" spans="1:7" s="5" customFormat="1" ht="40.5" customHeight="1" hidden="1">
      <c r="A124" s="160"/>
      <c r="B124" s="161"/>
      <c r="C124" s="68"/>
      <c r="D124" s="69"/>
      <c r="E124" s="62"/>
      <c r="F124" s="62"/>
      <c r="G124" s="63"/>
    </row>
    <row r="125" spans="1:7" s="5" customFormat="1" ht="24" customHeight="1">
      <c r="A125" s="160" t="s">
        <v>83</v>
      </c>
      <c r="B125" s="161"/>
      <c r="C125" s="68"/>
      <c r="D125" s="69" t="s">
        <v>364</v>
      </c>
      <c r="E125" s="62"/>
      <c r="F125" s="62">
        <v>117757.76</v>
      </c>
      <c r="G125" s="63"/>
    </row>
    <row r="126" spans="1:7" s="6" customFormat="1" ht="18" customHeight="1">
      <c r="A126" s="199" t="s">
        <v>232</v>
      </c>
      <c r="B126" s="200"/>
      <c r="C126" s="75"/>
      <c r="D126" s="76" t="s">
        <v>68</v>
      </c>
      <c r="E126" s="66">
        <f>SUM(E127+E183+E179)</f>
        <v>2759100</v>
      </c>
      <c r="F126" s="66">
        <f>SUM(F127+F183+F179)</f>
        <v>53957529.22</v>
      </c>
      <c r="G126" s="103">
        <f aca="true" t="shared" si="1" ref="G126:G131">E126-F126</f>
        <v>-51198429.22</v>
      </c>
    </row>
    <row r="127" spans="1:7" s="4" customFormat="1" ht="39" customHeight="1">
      <c r="A127" s="197" t="s">
        <v>69</v>
      </c>
      <c r="B127" s="198"/>
      <c r="C127" s="89"/>
      <c r="D127" s="90" t="s">
        <v>70</v>
      </c>
      <c r="E127" s="66">
        <f>E131+E163+E174</f>
        <v>2759100</v>
      </c>
      <c r="F127" s="66">
        <f>F131+F163+F174+F130</f>
        <v>54158828</v>
      </c>
      <c r="G127" s="103">
        <f t="shared" si="1"/>
        <v>-51399728</v>
      </c>
    </row>
    <row r="128" spans="1:7" s="4" customFormat="1" ht="25.5" customHeight="1">
      <c r="A128" s="216" t="s">
        <v>852</v>
      </c>
      <c r="B128" s="165"/>
      <c r="C128" s="89"/>
      <c r="D128" s="90" t="s">
        <v>853</v>
      </c>
      <c r="E128" s="66"/>
      <c r="F128" s="66">
        <f>F130</f>
        <v>594000</v>
      </c>
      <c r="G128" s="103">
        <f t="shared" si="1"/>
        <v>-594000</v>
      </c>
    </row>
    <row r="129" spans="1:7" s="4" customFormat="1" ht="14.25" customHeight="1">
      <c r="A129" s="208" t="s">
        <v>854</v>
      </c>
      <c r="B129" s="143"/>
      <c r="C129" s="89"/>
      <c r="D129" s="93" t="s">
        <v>857</v>
      </c>
      <c r="E129" s="66"/>
      <c r="F129" s="113">
        <f>F130</f>
        <v>594000</v>
      </c>
      <c r="G129" s="114">
        <f t="shared" si="1"/>
        <v>-594000</v>
      </c>
    </row>
    <row r="130" spans="1:7" s="4" customFormat="1" ht="13.5" customHeight="1">
      <c r="A130" s="208" t="s">
        <v>855</v>
      </c>
      <c r="B130" s="143"/>
      <c r="C130" s="89"/>
      <c r="D130" s="93" t="s">
        <v>856</v>
      </c>
      <c r="E130" s="66"/>
      <c r="F130" s="113">
        <v>594000</v>
      </c>
      <c r="G130" s="114">
        <f t="shared" si="1"/>
        <v>-594000</v>
      </c>
    </row>
    <row r="131" spans="1:7" s="4" customFormat="1" ht="26.25" customHeight="1">
      <c r="A131" s="213" t="s">
        <v>55</v>
      </c>
      <c r="B131" s="214"/>
      <c r="C131" s="89"/>
      <c r="D131" s="90" t="s">
        <v>382</v>
      </c>
      <c r="E131" s="107"/>
      <c r="F131" s="107">
        <f>SUM(F144+F146+F153+F155)</f>
        <v>52203129.5</v>
      </c>
      <c r="G131" s="103">
        <f t="shared" si="1"/>
        <v>-52203129.5</v>
      </c>
    </row>
    <row r="132" spans="1:7" s="4" customFormat="1" ht="107.25" customHeight="1" hidden="1">
      <c r="A132" s="160" t="s">
        <v>186</v>
      </c>
      <c r="B132" s="161"/>
      <c r="C132" s="68"/>
      <c r="D132" s="69" t="s">
        <v>71</v>
      </c>
      <c r="E132" s="108"/>
      <c r="F132" s="108">
        <f>F133</f>
        <v>0</v>
      </c>
      <c r="G132" s="63"/>
    </row>
    <row r="133" spans="1:7" s="4" customFormat="1" ht="75" customHeight="1" hidden="1">
      <c r="A133" s="68" t="s">
        <v>53</v>
      </c>
      <c r="B133" s="70"/>
      <c r="C133" s="68"/>
      <c r="D133" s="69" t="s">
        <v>54</v>
      </c>
      <c r="E133" s="108"/>
      <c r="F133" s="108">
        <f>F134+F135</f>
        <v>0</v>
      </c>
      <c r="G133" s="63"/>
    </row>
    <row r="134" spans="1:7" s="4" customFormat="1" ht="81.75" customHeight="1" hidden="1">
      <c r="A134" s="150" t="s">
        <v>72</v>
      </c>
      <c r="B134" s="151"/>
      <c r="C134" s="68"/>
      <c r="D134" s="69"/>
      <c r="E134" s="62"/>
      <c r="F134" s="62"/>
      <c r="G134" s="63"/>
    </row>
    <row r="135" spans="1:7" s="4" customFormat="1" ht="45.75" customHeight="1" hidden="1">
      <c r="A135" s="150" t="s">
        <v>73</v>
      </c>
      <c r="B135" s="151"/>
      <c r="C135" s="68"/>
      <c r="D135" s="69"/>
      <c r="E135" s="62"/>
      <c r="F135" s="62"/>
      <c r="G135" s="63"/>
    </row>
    <row r="136" spans="1:7" s="4" customFormat="1" ht="41.25" customHeight="1" hidden="1">
      <c r="A136" s="158" t="s">
        <v>122</v>
      </c>
      <c r="B136" s="159"/>
      <c r="C136" s="68"/>
      <c r="D136" s="69" t="s">
        <v>121</v>
      </c>
      <c r="E136" s="62"/>
      <c r="F136" s="62">
        <f>F137</f>
        <v>0</v>
      </c>
      <c r="G136" s="63"/>
    </row>
    <row r="137" spans="1:7" s="4" customFormat="1" ht="52.5" customHeight="1" hidden="1">
      <c r="A137" s="158" t="s">
        <v>123</v>
      </c>
      <c r="B137" s="159"/>
      <c r="C137" s="68"/>
      <c r="D137" s="69" t="s">
        <v>124</v>
      </c>
      <c r="E137" s="62"/>
      <c r="F137" s="62"/>
      <c r="G137" s="63"/>
    </row>
    <row r="138" spans="1:7" s="4" customFormat="1" ht="37.5" customHeight="1" hidden="1">
      <c r="A138" s="168" t="s">
        <v>342</v>
      </c>
      <c r="B138" s="215"/>
      <c r="C138" s="68"/>
      <c r="D138" s="69" t="s">
        <v>343</v>
      </c>
      <c r="E138" s="62"/>
      <c r="F138" s="62">
        <f>F139</f>
        <v>0</v>
      </c>
      <c r="G138" s="63"/>
    </row>
    <row r="139" spans="1:7" s="4" customFormat="1" ht="41.25" customHeight="1" hidden="1">
      <c r="A139" s="168" t="s">
        <v>207</v>
      </c>
      <c r="B139" s="215"/>
      <c r="C139" s="68"/>
      <c r="D139" s="69" t="s">
        <v>208</v>
      </c>
      <c r="E139" s="62"/>
      <c r="F139" s="62"/>
      <c r="G139" s="63"/>
    </row>
    <row r="140" spans="1:7" s="4" customFormat="1" ht="75" customHeight="1" hidden="1">
      <c r="A140" s="168" t="s">
        <v>344</v>
      </c>
      <c r="B140" s="215"/>
      <c r="C140" s="68"/>
      <c r="D140" s="69" t="s">
        <v>209</v>
      </c>
      <c r="E140" s="62"/>
      <c r="F140" s="62">
        <f>F141</f>
        <v>0</v>
      </c>
      <c r="G140" s="63"/>
    </row>
    <row r="141" spans="1:7" s="4" customFormat="1" ht="84.75" customHeight="1" hidden="1">
      <c r="A141" s="168" t="s">
        <v>211</v>
      </c>
      <c r="B141" s="215"/>
      <c r="C141" s="68"/>
      <c r="D141" s="69" t="s">
        <v>210</v>
      </c>
      <c r="E141" s="62"/>
      <c r="F141" s="62"/>
      <c r="G141" s="63"/>
    </row>
    <row r="142" spans="1:7" s="4" customFormat="1" ht="36.75" customHeight="1" hidden="1">
      <c r="A142" s="168" t="s">
        <v>5</v>
      </c>
      <c r="B142" s="143"/>
      <c r="C142" s="68"/>
      <c r="D142" s="69"/>
      <c r="E142" s="62"/>
      <c r="F142" s="62">
        <v>0</v>
      </c>
      <c r="G142" s="63"/>
    </row>
    <row r="143" spans="1:7" s="4" customFormat="1" ht="45" customHeight="1" hidden="1">
      <c r="A143" s="168" t="s">
        <v>6</v>
      </c>
      <c r="B143" s="143"/>
      <c r="C143" s="68"/>
      <c r="D143" s="69"/>
      <c r="E143" s="62"/>
      <c r="F143" s="62">
        <v>0</v>
      </c>
      <c r="G143" s="63"/>
    </row>
    <row r="144" spans="1:7" s="4" customFormat="1" ht="39" customHeight="1">
      <c r="A144" s="168" t="s">
        <v>394</v>
      </c>
      <c r="B144" s="165"/>
      <c r="C144" s="68"/>
      <c r="D144" s="69" t="s">
        <v>400</v>
      </c>
      <c r="E144" s="62"/>
      <c r="F144" s="62">
        <f>F145</f>
        <v>50461863.5</v>
      </c>
      <c r="G144" s="63">
        <f aca="true" t="shared" si="2" ref="G144:G156">E144-F144</f>
        <v>-50461863.5</v>
      </c>
    </row>
    <row r="145" spans="1:7" s="4" customFormat="1" ht="38.25" customHeight="1">
      <c r="A145" s="168" t="s">
        <v>123</v>
      </c>
      <c r="B145" s="165"/>
      <c r="C145" s="68"/>
      <c r="D145" s="69" t="s">
        <v>401</v>
      </c>
      <c r="E145" s="62"/>
      <c r="F145" s="62">
        <v>50461863.5</v>
      </c>
      <c r="G145" s="63">
        <f t="shared" si="2"/>
        <v>-50461863.5</v>
      </c>
    </row>
    <row r="146" spans="1:7" s="4" customFormat="1" ht="84" customHeight="1" hidden="1">
      <c r="A146" s="166" t="s">
        <v>37</v>
      </c>
      <c r="B146" s="167"/>
      <c r="C146" s="92"/>
      <c r="D146" s="93" t="s">
        <v>383</v>
      </c>
      <c r="E146" s="62"/>
      <c r="F146" s="62">
        <f>F147</f>
        <v>0</v>
      </c>
      <c r="G146" s="63">
        <f t="shared" si="2"/>
        <v>0</v>
      </c>
    </row>
    <row r="147" spans="1:7" s="4" customFormat="1" ht="45.75" customHeight="1" hidden="1">
      <c r="A147" s="166" t="s">
        <v>38</v>
      </c>
      <c r="B147" s="167"/>
      <c r="C147" s="92"/>
      <c r="D147" s="93" t="s">
        <v>384</v>
      </c>
      <c r="E147" s="62"/>
      <c r="F147" s="62"/>
      <c r="G147" s="63">
        <f t="shared" si="2"/>
        <v>0</v>
      </c>
    </row>
    <row r="148" spans="1:7" s="4" customFormat="1" ht="48.75" customHeight="1" hidden="1">
      <c r="A148" s="168" t="s">
        <v>162</v>
      </c>
      <c r="B148" s="143"/>
      <c r="C148" s="68"/>
      <c r="D148" s="69"/>
      <c r="E148" s="62"/>
      <c r="F148" s="62"/>
      <c r="G148" s="63">
        <f t="shared" si="2"/>
        <v>0</v>
      </c>
    </row>
    <row r="149" spans="1:7" s="4" customFormat="1" ht="12.75" customHeight="1" hidden="1">
      <c r="A149" s="168" t="s">
        <v>7</v>
      </c>
      <c r="B149" s="143"/>
      <c r="C149" s="68"/>
      <c r="D149" s="69"/>
      <c r="E149" s="62"/>
      <c r="F149" s="62">
        <v>0</v>
      </c>
      <c r="G149" s="63">
        <f t="shared" si="2"/>
        <v>0</v>
      </c>
    </row>
    <row r="150" spans="1:7" s="4" customFormat="1" ht="12.75" customHeight="1" hidden="1">
      <c r="A150" s="168" t="s">
        <v>8</v>
      </c>
      <c r="B150" s="143"/>
      <c r="C150" s="68"/>
      <c r="D150" s="69"/>
      <c r="E150" s="62"/>
      <c r="F150" s="62">
        <v>0</v>
      </c>
      <c r="G150" s="63">
        <f t="shared" si="2"/>
        <v>0</v>
      </c>
    </row>
    <row r="151" spans="1:7" s="4" customFormat="1" ht="30.75" customHeight="1" hidden="1">
      <c r="A151" s="168" t="s">
        <v>11</v>
      </c>
      <c r="B151" s="143"/>
      <c r="C151" s="68"/>
      <c r="D151" s="69" t="s">
        <v>12</v>
      </c>
      <c r="E151" s="62"/>
      <c r="F151" s="62">
        <f>F152</f>
        <v>0</v>
      </c>
      <c r="G151" s="63">
        <f t="shared" si="2"/>
        <v>0</v>
      </c>
    </row>
    <row r="152" spans="1:7" s="4" customFormat="1" ht="25.5" customHeight="1" hidden="1">
      <c r="A152" s="168" t="s">
        <v>207</v>
      </c>
      <c r="B152" s="165"/>
      <c r="C152" s="68"/>
      <c r="D152" s="69" t="s">
        <v>13</v>
      </c>
      <c r="E152" s="62"/>
      <c r="F152" s="62"/>
      <c r="G152" s="63">
        <f t="shared" si="2"/>
        <v>0</v>
      </c>
    </row>
    <row r="153" spans="1:7" s="4" customFormat="1" ht="77.25" customHeight="1" hidden="1">
      <c r="A153" s="168" t="s">
        <v>395</v>
      </c>
      <c r="B153" s="165"/>
      <c r="C153" s="68"/>
      <c r="D153" s="69" t="s">
        <v>402</v>
      </c>
      <c r="E153" s="62"/>
      <c r="F153" s="62">
        <f>F154</f>
        <v>0</v>
      </c>
      <c r="G153" s="63">
        <f t="shared" si="2"/>
        <v>0</v>
      </c>
    </row>
    <row r="154" spans="1:7" s="4" customFormat="1" ht="40.5" customHeight="1" hidden="1">
      <c r="A154" s="168" t="s">
        <v>396</v>
      </c>
      <c r="B154" s="165"/>
      <c r="C154" s="68"/>
      <c r="D154" s="69" t="s">
        <v>403</v>
      </c>
      <c r="E154" s="62"/>
      <c r="F154" s="62"/>
      <c r="G154" s="63">
        <f t="shared" si="2"/>
        <v>0</v>
      </c>
    </row>
    <row r="155" spans="1:7" s="4" customFormat="1" ht="15.75" customHeight="1">
      <c r="A155" s="142" t="s">
        <v>186</v>
      </c>
      <c r="B155" s="143"/>
      <c r="C155" s="68"/>
      <c r="D155" s="69" t="s">
        <v>385</v>
      </c>
      <c r="E155" s="62"/>
      <c r="F155" s="62">
        <f>F156+F159</f>
        <v>1741266</v>
      </c>
      <c r="G155" s="63">
        <f t="shared" si="2"/>
        <v>-1741266</v>
      </c>
    </row>
    <row r="156" spans="1:7" s="4" customFormat="1" ht="14.25" customHeight="1">
      <c r="A156" s="160" t="s">
        <v>53</v>
      </c>
      <c r="B156" s="161"/>
      <c r="C156" s="68"/>
      <c r="D156" s="69" t="s">
        <v>386</v>
      </c>
      <c r="E156" s="62"/>
      <c r="F156" s="62">
        <v>1741266</v>
      </c>
      <c r="G156" s="63">
        <f t="shared" si="2"/>
        <v>-1741266</v>
      </c>
    </row>
    <row r="157" spans="1:7" s="5" customFormat="1" ht="26.25" customHeight="1" hidden="1">
      <c r="A157" s="150"/>
      <c r="B157" s="151"/>
      <c r="C157" s="68"/>
      <c r="D157" s="69"/>
      <c r="E157" s="62"/>
      <c r="F157" s="62"/>
      <c r="G157" s="63"/>
    </row>
    <row r="158" spans="1:7" s="4" customFormat="1" ht="37.5" customHeight="1" hidden="1">
      <c r="A158" s="150"/>
      <c r="B158" s="151"/>
      <c r="C158" s="68"/>
      <c r="D158" s="69"/>
      <c r="E158" s="62"/>
      <c r="F158" s="62"/>
      <c r="G158" s="63"/>
    </row>
    <row r="159" spans="1:7" s="4" customFormat="1" ht="38.25" customHeight="1" hidden="1">
      <c r="A159" s="150"/>
      <c r="B159" s="162"/>
      <c r="C159" s="68"/>
      <c r="D159" s="69"/>
      <c r="E159" s="62"/>
      <c r="F159" s="62"/>
      <c r="G159" s="63"/>
    </row>
    <row r="160" spans="1:7" s="4" customFormat="1" ht="18" customHeight="1" hidden="1">
      <c r="A160" s="150" t="s">
        <v>15</v>
      </c>
      <c r="B160" s="151"/>
      <c r="C160" s="68"/>
      <c r="D160" s="69"/>
      <c r="E160" s="62">
        <v>5200000</v>
      </c>
      <c r="F160" s="62">
        <v>5200000</v>
      </c>
      <c r="G160" s="63">
        <f aca="true" t="shared" si="3" ref="G160:G173">E160-F160</f>
        <v>0</v>
      </c>
    </row>
    <row r="161" spans="1:7" s="4" customFormat="1" ht="28.5" customHeight="1" hidden="1">
      <c r="A161" s="150" t="s">
        <v>16</v>
      </c>
      <c r="B161" s="151"/>
      <c r="C161" s="68"/>
      <c r="D161" s="69"/>
      <c r="E161" s="62"/>
      <c r="F161" s="62"/>
      <c r="G161" s="63">
        <f t="shared" si="3"/>
        <v>0</v>
      </c>
    </row>
    <row r="162" spans="1:7" s="4" customFormat="1" ht="28.5" customHeight="1" hidden="1">
      <c r="A162" s="150" t="s">
        <v>172</v>
      </c>
      <c r="B162" s="151"/>
      <c r="C162" s="68"/>
      <c r="D162" s="69"/>
      <c r="E162" s="62"/>
      <c r="F162" s="62"/>
      <c r="G162" s="63">
        <f t="shared" si="3"/>
        <v>0</v>
      </c>
    </row>
    <row r="163" spans="1:7" s="5" customFormat="1" ht="26.25" customHeight="1">
      <c r="A163" s="197" t="s">
        <v>220</v>
      </c>
      <c r="B163" s="198"/>
      <c r="C163" s="89"/>
      <c r="D163" s="90" t="s">
        <v>387</v>
      </c>
      <c r="E163" s="66">
        <f>E172+E164</f>
        <v>2759100</v>
      </c>
      <c r="F163" s="66">
        <f>F172+F164</f>
        <v>1361698.5</v>
      </c>
      <c r="G163" s="103">
        <f>E163-F163</f>
        <v>1397401.5</v>
      </c>
    </row>
    <row r="164" spans="1:7" ht="36.75" customHeight="1">
      <c r="A164" s="142" t="s">
        <v>75</v>
      </c>
      <c r="B164" s="220"/>
      <c r="C164" s="68"/>
      <c r="D164" s="69" t="s">
        <v>388</v>
      </c>
      <c r="E164" s="62">
        <f>E165</f>
        <v>1914900</v>
      </c>
      <c r="F164" s="62">
        <f>F165</f>
        <v>960948.5</v>
      </c>
      <c r="G164" s="114">
        <f>E164-F164</f>
        <v>953951.5</v>
      </c>
    </row>
    <row r="165" spans="1:7" ht="24" customHeight="1">
      <c r="A165" s="160" t="s">
        <v>60</v>
      </c>
      <c r="B165" s="161"/>
      <c r="C165" s="68"/>
      <c r="D165" s="69" t="s">
        <v>389</v>
      </c>
      <c r="E165" s="62">
        <v>1914900</v>
      </c>
      <c r="F165" s="62">
        <v>960948.5</v>
      </c>
      <c r="G165" s="114">
        <f>E165-F165</f>
        <v>953951.5</v>
      </c>
    </row>
    <row r="166" spans="1:7" s="4" customFormat="1" ht="36" customHeight="1" hidden="1">
      <c r="A166" s="142" t="s">
        <v>31</v>
      </c>
      <c r="B166" s="217"/>
      <c r="C166" s="68"/>
      <c r="D166" s="81" t="s">
        <v>42</v>
      </c>
      <c r="E166" s="62">
        <f>E167</f>
        <v>0</v>
      </c>
      <c r="F166" s="62">
        <f>F167</f>
        <v>0</v>
      </c>
      <c r="G166" s="63">
        <f t="shared" si="3"/>
        <v>0</v>
      </c>
    </row>
    <row r="167" spans="1:7" s="5" customFormat="1" ht="43.5" customHeight="1" hidden="1">
      <c r="A167" s="142" t="s">
        <v>43</v>
      </c>
      <c r="B167" s="217"/>
      <c r="C167" s="68"/>
      <c r="D167" s="81" t="s">
        <v>44</v>
      </c>
      <c r="E167" s="62">
        <f>E168</f>
        <v>0</v>
      </c>
      <c r="F167" s="62">
        <f>F168</f>
        <v>0</v>
      </c>
      <c r="G167" s="63">
        <f t="shared" si="3"/>
        <v>0</v>
      </c>
    </row>
    <row r="168" spans="1:7" s="5" customFormat="1" ht="12.75" customHeight="1" hidden="1">
      <c r="A168" s="142" t="s">
        <v>61</v>
      </c>
      <c r="B168" s="217"/>
      <c r="C168" s="68"/>
      <c r="D168" s="81" t="s">
        <v>50</v>
      </c>
      <c r="E168" s="62"/>
      <c r="F168" s="62"/>
      <c r="G168" s="63">
        <f t="shared" si="3"/>
        <v>0</v>
      </c>
    </row>
    <row r="169" spans="1:7" s="5" customFormat="1" ht="54.75" customHeight="1" hidden="1">
      <c r="A169" s="160" t="s">
        <v>174</v>
      </c>
      <c r="B169" s="161"/>
      <c r="C169" s="68"/>
      <c r="D169" s="81" t="s">
        <v>41</v>
      </c>
      <c r="E169" s="62">
        <f>E170</f>
        <v>0</v>
      </c>
      <c r="F169" s="62">
        <f>F170</f>
        <v>0</v>
      </c>
      <c r="G169" s="63">
        <f t="shared" si="3"/>
        <v>0</v>
      </c>
    </row>
    <row r="170" spans="1:7" s="5" customFormat="1" ht="65.25" customHeight="1" hidden="1">
      <c r="A170" s="160" t="s">
        <v>175</v>
      </c>
      <c r="B170" s="161"/>
      <c r="C170" s="68"/>
      <c r="D170" s="81" t="s">
        <v>40</v>
      </c>
      <c r="E170" s="62">
        <v>0</v>
      </c>
      <c r="F170" s="62">
        <f>F171</f>
        <v>0</v>
      </c>
      <c r="G170" s="63">
        <f t="shared" si="3"/>
        <v>0</v>
      </c>
    </row>
    <row r="171" spans="1:7" s="4" customFormat="1" ht="21.75" customHeight="1" hidden="1">
      <c r="A171" s="218" t="s">
        <v>62</v>
      </c>
      <c r="B171" s="219"/>
      <c r="C171" s="83"/>
      <c r="D171" s="82" t="s">
        <v>51</v>
      </c>
      <c r="E171" s="109"/>
      <c r="F171" s="109"/>
      <c r="G171" s="63">
        <f t="shared" si="3"/>
        <v>0</v>
      </c>
    </row>
    <row r="172" spans="1:7" s="5" customFormat="1" ht="36.75" customHeight="1">
      <c r="A172" s="213" t="s">
        <v>74</v>
      </c>
      <c r="B172" s="214"/>
      <c r="C172" s="92"/>
      <c r="D172" s="93" t="s">
        <v>390</v>
      </c>
      <c r="E172" s="113">
        <f>E173</f>
        <v>844200</v>
      </c>
      <c r="F172" s="113">
        <f>F173</f>
        <v>400750</v>
      </c>
      <c r="G172" s="114">
        <f t="shared" si="3"/>
        <v>443450</v>
      </c>
    </row>
    <row r="173" spans="1:7" s="5" customFormat="1" ht="39.75" customHeight="1">
      <c r="A173" s="160" t="s">
        <v>59</v>
      </c>
      <c r="B173" s="161"/>
      <c r="C173" s="68"/>
      <c r="D173" s="69" t="s">
        <v>391</v>
      </c>
      <c r="E173" s="62">
        <v>844200</v>
      </c>
      <c r="F173" s="62">
        <v>400750</v>
      </c>
      <c r="G173" s="63">
        <f t="shared" si="3"/>
        <v>443450</v>
      </c>
    </row>
    <row r="174" spans="1:7" s="5" customFormat="1" ht="86.25" customHeight="1" hidden="1">
      <c r="A174" s="154" t="s">
        <v>31</v>
      </c>
      <c r="B174" s="155"/>
      <c r="C174" s="99"/>
      <c r="D174" s="100" t="s">
        <v>411</v>
      </c>
      <c r="E174" s="110">
        <f>SUM(E177+E176)</f>
        <v>0</v>
      </c>
      <c r="F174" s="110">
        <f>SUM(F177+F176)</f>
        <v>0</v>
      </c>
      <c r="G174" s="103">
        <v>0</v>
      </c>
    </row>
    <row r="175" spans="1:7" s="5" customFormat="1" ht="77.25" customHeight="1" hidden="1">
      <c r="A175" s="142" t="s">
        <v>423</v>
      </c>
      <c r="B175" s="143"/>
      <c r="C175" s="86"/>
      <c r="D175" s="82" t="s">
        <v>424</v>
      </c>
      <c r="E175" s="109">
        <f>E176</f>
        <v>0</v>
      </c>
      <c r="F175" s="109">
        <f>F176</f>
        <v>0</v>
      </c>
      <c r="G175" s="114">
        <f>E175-F175</f>
        <v>0</v>
      </c>
    </row>
    <row r="176" spans="1:7" s="5" customFormat="1" ht="61.5" customHeight="1" hidden="1">
      <c r="A176" s="142" t="s">
        <v>422</v>
      </c>
      <c r="B176" s="143"/>
      <c r="C176" s="86"/>
      <c r="D176" s="82" t="s">
        <v>424</v>
      </c>
      <c r="E176" s="109"/>
      <c r="F176" s="109"/>
      <c r="G176" s="114">
        <f>E176-F176</f>
        <v>0</v>
      </c>
    </row>
    <row r="177" spans="1:7" s="5" customFormat="1" ht="52.5" customHeight="1" hidden="1">
      <c r="A177" s="142" t="s">
        <v>61</v>
      </c>
      <c r="B177" s="143"/>
      <c r="C177" s="86"/>
      <c r="D177" s="82" t="s">
        <v>412</v>
      </c>
      <c r="E177" s="109">
        <f>E178</f>
        <v>0</v>
      </c>
      <c r="F177" s="109">
        <f>F178</f>
        <v>0</v>
      </c>
      <c r="G177" s="114">
        <v>0</v>
      </c>
    </row>
    <row r="178" spans="1:7" ht="48.75" customHeight="1" hidden="1">
      <c r="A178" s="142" t="s">
        <v>61</v>
      </c>
      <c r="B178" s="165"/>
      <c r="C178" s="86"/>
      <c r="D178" s="82" t="s">
        <v>409</v>
      </c>
      <c r="E178" s="109"/>
      <c r="F178" s="109"/>
      <c r="G178" s="114">
        <v>0</v>
      </c>
    </row>
    <row r="179" spans="1:7" ht="57.75" customHeight="1">
      <c r="A179" s="221" t="s">
        <v>413</v>
      </c>
      <c r="B179" s="222"/>
      <c r="C179" s="99"/>
      <c r="D179" s="100" t="s">
        <v>826</v>
      </c>
      <c r="E179" s="110"/>
      <c r="F179" s="110">
        <f>F180</f>
        <v>110192.12</v>
      </c>
      <c r="G179" s="103">
        <f>E179-F179</f>
        <v>-110192.12</v>
      </c>
    </row>
    <row r="180" spans="1:7" ht="84.75" customHeight="1">
      <c r="A180" s="223" t="s">
        <v>414</v>
      </c>
      <c r="B180" s="224"/>
      <c r="C180" s="86"/>
      <c r="D180" s="82" t="s">
        <v>827</v>
      </c>
      <c r="E180" s="109"/>
      <c r="F180" s="109">
        <f>F181</f>
        <v>110192.12</v>
      </c>
      <c r="G180" s="114">
        <f>SUM(E180-F180)</f>
        <v>-110192.12</v>
      </c>
    </row>
    <row r="181" spans="1:7" ht="73.5" customHeight="1">
      <c r="A181" s="223" t="s">
        <v>415</v>
      </c>
      <c r="B181" s="224"/>
      <c r="C181" s="86"/>
      <c r="D181" s="82" t="s">
        <v>828</v>
      </c>
      <c r="E181" s="109"/>
      <c r="F181" s="109">
        <f>F182</f>
        <v>110192.12</v>
      </c>
      <c r="G181" s="114">
        <f>SUM(E181-F181)</f>
        <v>-110192.12</v>
      </c>
    </row>
    <row r="182" spans="1:7" ht="63.75" customHeight="1">
      <c r="A182" s="223" t="s">
        <v>825</v>
      </c>
      <c r="B182" s="165"/>
      <c r="C182" s="86"/>
      <c r="D182" s="82" t="s">
        <v>830</v>
      </c>
      <c r="E182" s="109"/>
      <c r="F182" s="109">
        <v>110192.12</v>
      </c>
      <c r="G182" s="114">
        <f>SUM(E182-F182)</f>
        <v>-110192.12</v>
      </c>
    </row>
    <row r="183" spans="1:7" ht="49.5" customHeight="1">
      <c r="A183" s="216" t="s">
        <v>351</v>
      </c>
      <c r="B183" s="225"/>
      <c r="C183" s="87"/>
      <c r="D183" s="88" t="s">
        <v>41</v>
      </c>
      <c r="E183" s="110"/>
      <c r="F183" s="110">
        <f>F184</f>
        <v>-311490.9</v>
      </c>
      <c r="G183" s="103">
        <f>SUM(E183-F183)</f>
        <v>311490.9</v>
      </c>
    </row>
    <row r="184" spans="1:7" ht="50.25" customHeight="1" thickBot="1">
      <c r="A184" s="226" t="s">
        <v>173</v>
      </c>
      <c r="B184" s="227"/>
      <c r="C184" s="84"/>
      <c r="D184" s="85" t="s">
        <v>392</v>
      </c>
      <c r="E184" s="111"/>
      <c r="F184" s="112">
        <v>-311490.9</v>
      </c>
      <c r="G184" s="122">
        <f>SUM(E184-F184)</f>
        <v>311490.9</v>
      </c>
    </row>
  </sheetData>
  <sheetProtection/>
  <mergeCells count="183">
    <mergeCell ref="A179:B179"/>
    <mergeCell ref="A180:B180"/>
    <mergeCell ref="A181:B181"/>
    <mergeCell ref="A182:B182"/>
    <mergeCell ref="A183:B183"/>
    <mergeCell ref="A184:B184"/>
    <mergeCell ref="A170:B170"/>
    <mergeCell ref="A169:B169"/>
    <mergeCell ref="A167:B167"/>
    <mergeCell ref="A164:B164"/>
    <mergeCell ref="A145:B145"/>
    <mergeCell ref="A146:B146"/>
    <mergeCell ref="A155:B155"/>
    <mergeCell ref="A151:B151"/>
    <mergeCell ref="A160:B160"/>
    <mergeCell ref="A156:B156"/>
    <mergeCell ref="A165:B165"/>
    <mergeCell ref="A159:B159"/>
    <mergeCell ref="A154:B154"/>
    <mergeCell ref="A162:B162"/>
    <mergeCell ref="A166:B166"/>
    <mergeCell ref="A178:B178"/>
    <mergeCell ref="A163:B163"/>
    <mergeCell ref="A177:B177"/>
    <mergeCell ref="A171:B171"/>
    <mergeCell ref="A172:B172"/>
    <mergeCell ref="A157:B157"/>
    <mergeCell ref="A168:B168"/>
    <mergeCell ref="A153:B153"/>
    <mergeCell ref="A161:B161"/>
    <mergeCell ref="A150:B150"/>
    <mergeCell ref="A137:B137"/>
    <mergeCell ref="A143:B143"/>
    <mergeCell ref="A144:B144"/>
    <mergeCell ref="A142:B142"/>
    <mergeCell ref="A158:B158"/>
    <mergeCell ref="A140:B140"/>
    <mergeCell ref="A152:B152"/>
    <mergeCell ref="A130:B130"/>
    <mergeCell ref="A123:B123"/>
    <mergeCell ref="A125:B125"/>
    <mergeCell ref="A128:B128"/>
    <mergeCell ref="A141:B141"/>
    <mergeCell ref="A139:B139"/>
    <mergeCell ref="A138:B138"/>
    <mergeCell ref="A136:B136"/>
    <mergeCell ref="A119:B119"/>
    <mergeCell ref="A124:B124"/>
    <mergeCell ref="A126:B126"/>
    <mergeCell ref="A135:B135"/>
    <mergeCell ref="A131:B131"/>
    <mergeCell ref="A132:B132"/>
    <mergeCell ref="A134:B134"/>
    <mergeCell ref="A127:B127"/>
    <mergeCell ref="A114:B114"/>
    <mergeCell ref="A103:B103"/>
    <mergeCell ref="A111:B111"/>
    <mergeCell ref="A112:B112"/>
    <mergeCell ref="A121:B121"/>
    <mergeCell ref="A122:B122"/>
    <mergeCell ref="A116:B116"/>
    <mergeCell ref="A117:B117"/>
    <mergeCell ref="A120:B120"/>
    <mergeCell ref="A118:B118"/>
    <mergeCell ref="A149:B149"/>
    <mergeCell ref="A129:B129"/>
    <mergeCell ref="A92:B92"/>
    <mergeCell ref="A98:B98"/>
    <mergeCell ref="A115:B115"/>
    <mergeCell ref="A97:B97"/>
    <mergeCell ref="A113:B113"/>
    <mergeCell ref="A99:B99"/>
    <mergeCell ref="A110:B110"/>
    <mergeCell ref="A100:B100"/>
    <mergeCell ref="A101:B101"/>
    <mergeCell ref="A91:B91"/>
    <mergeCell ref="A90:B90"/>
    <mergeCell ref="A96:B96"/>
    <mergeCell ref="A102:B102"/>
    <mergeCell ref="A109:B109"/>
    <mergeCell ref="A108:B108"/>
    <mergeCell ref="A107:B107"/>
    <mergeCell ref="A106:B106"/>
    <mergeCell ref="A105:B105"/>
    <mergeCell ref="A89:B89"/>
    <mergeCell ref="A87:B87"/>
    <mergeCell ref="A95:B95"/>
    <mergeCell ref="A88:B88"/>
    <mergeCell ref="A93:B93"/>
    <mergeCell ref="A94:B94"/>
    <mergeCell ref="A82:B82"/>
    <mergeCell ref="A85:B85"/>
    <mergeCell ref="A71:B71"/>
    <mergeCell ref="A81:B81"/>
    <mergeCell ref="A78:B78"/>
    <mergeCell ref="A79:B79"/>
    <mergeCell ref="A80:B80"/>
    <mergeCell ref="A83:B83"/>
    <mergeCell ref="A84:B84"/>
    <mergeCell ref="A72:B72"/>
    <mergeCell ref="A68:B68"/>
    <mergeCell ref="A77:B77"/>
    <mergeCell ref="A76:B76"/>
    <mergeCell ref="A65:B65"/>
    <mergeCell ref="A73:B73"/>
    <mergeCell ref="A64:B64"/>
    <mergeCell ref="A70:B70"/>
    <mergeCell ref="A75:B75"/>
    <mergeCell ref="A74:B74"/>
    <mergeCell ref="A69:B69"/>
    <mergeCell ref="A63:B63"/>
    <mergeCell ref="A41:B41"/>
    <mergeCell ref="A40:B40"/>
    <mergeCell ref="A35:B35"/>
    <mergeCell ref="A42:B42"/>
    <mergeCell ref="A52:B52"/>
    <mergeCell ref="A51:B51"/>
    <mergeCell ref="A55:B55"/>
    <mergeCell ref="A57:B57"/>
    <mergeCell ref="A59:B59"/>
    <mergeCell ref="A58:B58"/>
    <mergeCell ref="A37:B37"/>
    <mergeCell ref="B16:E16"/>
    <mergeCell ref="B17:E17"/>
    <mergeCell ref="A31:B31"/>
    <mergeCell ref="A20:G20"/>
    <mergeCell ref="A16:A17"/>
    <mergeCell ref="F16:F17"/>
    <mergeCell ref="A22:B24"/>
    <mergeCell ref="G16:G17"/>
    <mergeCell ref="B8:G8"/>
    <mergeCell ref="E11:F11"/>
    <mergeCell ref="B14:E14"/>
    <mergeCell ref="F14:F15"/>
    <mergeCell ref="A9:G9"/>
    <mergeCell ref="A13:A15"/>
    <mergeCell ref="G14:G15"/>
    <mergeCell ref="C15:E15"/>
    <mergeCell ref="B13:E13"/>
    <mergeCell ref="A19:B19"/>
    <mergeCell ref="G22:G24"/>
    <mergeCell ref="F22:F24"/>
    <mergeCell ref="E22:E24"/>
    <mergeCell ref="A25:B25"/>
    <mergeCell ref="C22:C24"/>
    <mergeCell ref="A26:B26"/>
    <mergeCell ref="A27:B27"/>
    <mergeCell ref="A53:B53"/>
    <mergeCell ref="A46:B46"/>
    <mergeCell ref="A47:B47"/>
    <mergeCell ref="A29:B29"/>
    <mergeCell ref="A39:B39"/>
    <mergeCell ref="A28:B28"/>
    <mergeCell ref="A104:B104"/>
    <mergeCell ref="A173:B173"/>
    <mergeCell ref="A147:B147"/>
    <mergeCell ref="A148:B148"/>
    <mergeCell ref="A67:B67"/>
    <mergeCell ref="A44:B44"/>
    <mergeCell ref="A45:B45"/>
    <mergeCell ref="A50:B50"/>
    <mergeCell ref="A62:B62"/>
    <mergeCell ref="A61:B61"/>
    <mergeCell ref="A174:B174"/>
    <mergeCell ref="A30:B30"/>
    <mergeCell ref="A36:B36"/>
    <mergeCell ref="A38:B38"/>
    <mergeCell ref="A43:B43"/>
    <mergeCell ref="A66:B66"/>
    <mergeCell ref="A33:B33"/>
    <mergeCell ref="A34:B34"/>
    <mergeCell ref="A60:B60"/>
    <mergeCell ref="A54:B54"/>
    <mergeCell ref="B3:G3"/>
    <mergeCell ref="B4:G4"/>
    <mergeCell ref="A175:B175"/>
    <mergeCell ref="A176:B176"/>
    <mergeCell ref="D22:D24"/>
    <mergeCell ref="A32:B32"/>
    <mergeCell ref="A48:B48"/>
    <mergeCell ref="A56:B56"/>
    <mergeCell ref="A49:B49"/>
    <mergeCell ref="A86:B86"/>
  </mergeCells>
  <printOptions/>
  <pageMargins left="1.0236220472440944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49"/>
  <sheetViews>
    <sheetView view="pageBreakPreview" zoomScaleSheetLayoutView="100" workbookViewId="0" topLeftCell="A1">
      <selection activeCell="K22" sqref="K22"/>
    </sheetView>
  </sheetViews>
  <sheetFormatPr defaultColWidth="9.00390625" defaultRowHeight="12.75"/>
  <cols>
    <col min="1" max="1" width="39.375" style="0" customWidth="1"/>
    <col min="2" max="2" width="4.25390625" style="0" customWidth="1"/>
    <col min="3" max="3" width="25.00390625" style="0" customWidth="1"/>
    <col min="4" max="4" width="18.875" style="0" customWidth="1"/>
    <col min="5" max="5" width="13.625" style="0" customWidth="1"/>
    <col min="6" max="6" width="15.375" style="0" customWidth="1"/>
  </cols>
  <sheetData>
    <row r="2" spans="1:6" ht="15" customHeight="1">
      <c r="A2" s="230" t="s">
        <v>858</v>
      </c>
      <c r="B2" s="230"/>
      <c r="C2" s="230"/>
      <c r="D2" s="230"/>
      <c r="E2" s="123"/>
      <c r="F2" s="124" t="s">
        <v>944</v>
      </c>
    </row>
    <row r="3" spans="1:6" ht="13.5" customHeight="1" thickBot="1">
      <c r="A3" s="125"/>
      <c r="B3" s="125"/>
      <c r="C3" s="126"/>
      <c r="D3" s="127"/>
      <c r="E3" s="127"/>
      <c r="F3" s="127" t="s">
        <v>945</v>
      </c>
    </row>
    <row r="4" spans="1:6" ht="9.75" customHeight="1">
      <c r="A4" s="231" t="s">
        <v>243</v>
      </c>
      <c r="B4" s="234" t="s">
        <v>238</v>
      </c>
      <c r="C4" s="237" t="s">
        <v>859</v>
      </c>
      <c r="D4" s="239" t="s">
        <v>91</v>
      </c>
      <c r="E4" s="242" t="s">
        <v>235</v>
      </c>
      <c r="F4" s="228" t="s">
        <v>189</v>
      </c>
    </row>
    <row r="5" spans="1:6" ht="5.25" customHeight="1">
      <c r="A5" s="232"/>
      <c r="B5" s="235"/>
      <c r="C5" s="238"/>
      <c r="D5" s="240"/>
      <c r="E5" s="243"/>
      <c r="F5" s="229"/>
    </row>
    <row r="6" spans="1:6" ht="9" customHeight="1">
      <c r="A6" s="232"/>
      <c r="B6" s="235"/>
      <c r="C6" s="238"/>
      <c r="D6" s="240"/>
      <c r="E6" s="243"/>
      <c r="F6" s="229"/>
    </row>
    <row r="7" spans="1:6" ht="6" customHeight="1">
      <c r="A7" s="232"/>
      <c r="B7" s="235"/>
      <c r="C7" s="238"/>
      <c r="D7" s="240"/>
      <c r="E7" s="243"/>
      <c r="F7" s="229"/>
    </row>
    <row r="8" spans="1:6" ht="6" customHeight="1">
      <c r="A8" s="232"/>
      <c r="B8" s="235"/>
      <c r="C8" s="238"/>
      <c r="D8" s="240"/>
      <c r="E8" s="243"/>
      <c r="F8" s="229"/>
    </row>
    <row r="9" spans="1:6" ht="10.5" customHeight="1">
      <c r="A9" s="232"/>
      <c r="B9" s="235"/>
      <c r="C9" s="238"/>
      <c r="D9" s="240"/>
      <c r="E9" s="243"/>
      <c r="F9" s="229"/>
    </row>
    <row r="10" spans="1:6" ht="3.75" customHeight="1" hidden="1">
      <c r="A10" s="232"/>
      <c r="B10" s="235"/>
      <c r="C10" s="128"/>
      <c r="D10" s="240"/>
      <c r="E10" s="129"/>
      <c r="F10" s="130"/>
    </row>
    <row r="11" spans="1:6" ht="12.75" customHeight="1" hidden="1">
      <c r="A11" s="233"/>
      <c r="B11" s="236"/>
      <c r="C11" s="131"/>
      <c r="D11" s="241"/>
      <c r="E11" s="132"/>
      <c r="F11" s="133"/>
    </row>
    <row r="12" spans="1:6" ht="13.5" customHeight="1" thickBot="1">
      <c r="A12" s="134">
        <v>1</v>
      </c>
      <c r="B12" s="135">
        <v>2</v>
      </c>
      <c r="C12" s="136">
        <v>3</v>
      </c>
      <c r="D12" s="137" t="s">
        <v>244</v>
      </c>
      <c r="E12" s="138" t="s">
        <v>245</v>
      </c>
      <c r="F12" s="139" t="s">
        <v>246</v>
      </c>
    </row>
    <row r="13" spans="1:6" ht="12.75">
      <c r="A13" s="248" t="s">
        <v>452</v>
      </c>
      <c r="B13" s="249" t="s">
        <v>453</v>
      </c>
      <c r="C13" s="250" t="s">
        <v>454</v>
      </c>
      <c r="D13" s="251">
        <v>246162892.1</v>
      </c>
      <c r="E13" s="252">
        <v>89065421.54</v>
      </c>
      <c r="F13" s="253">
        <f>IF(OR(D13="-",IF(E13="-",0,E13)&gt;=IF(D13="-",0,D13)),"-",IF(D13="-",0,D13)-IF(E13="-",0,E13))</f>
        <v>157097470.56</v>
      </c>
    </row>
    <row r="14" spans="1:6" ht="12.75">
      <c r="A14" s="254" t="s">
        <v>162</v>
      </c>
      <c r="B14" s="255"/>
      <c r="C14" s="256"/>
      <c r="D14" s="257"/>
      <c r="E14" s="258"/>
      <c r="F14" s="259"/>
    </row>
    <row r="15" spans="1:6" ht="33.75">
      <c r="A15" s="248" t="s">
        <v>187</v>
      </c>
      <c r="B15" s="249" t="s">
        <v>453</v>
      </c>
      <c r="C15" s="250" t="s">
        <v>455</v>
      </c>
      <c r="D15" s="251">
        <v>244430492.1</v>
      </c>
      <c r="E15" s="252">
        <v>88164722.76</v>
      </c>
      <c r="F15" s="253">
        <f aca="true" t="shared" si="0" ref="F15:F78">IF(OR(D15="-",IF(E15="-",0,E15)&gt;=IF(D15="-",0,D15)),"-",IF(D15="-",0,D15)-IF(E15="-",0,E15))</f>
        <v>156265769.33999997</v>
      </c>
    </row>
    <row r="16" spans="1:6" ht="12.75">
      <c r="A16" s="248" t="s">
        <v>24</v>
      </c>
      <c r="B16" s="249" t="s">
        <v>453</v>
      </c>
      <c r="C16" s="250" t="s">
        <v>456</v>
      </c>
      <c r="D16" s="251">
        <v>32973700</v>
      </c>
      <c r="E16" s="252">
        <v>11347172.96</v>
      </c>
      <c r="F16" s="253">
        <f t="shared" si="0"/>
        <v>21626527.04</v>
      </c>
    </row>
    <row r="17" spans="1:6" ht="56.25">
      <c r="A17" s="248" t="s">
        <v>955</v>
      </c>
      <c r="B17" s="249" t="s">
        <v>453</v>
      </c>
      <c r="C17" s="250" t="s">
        <v>946</v>
      </c>
      <c r="D17" s="251">
        <v>26575100</v>
      </c>
      <c r="E17" s="252">
        <v>10848732.96</v>
      </c>
      <c r="F17" s="253">
        <f t="shared" si="0"/>
        <v>15726367.04</v>
      </c>
    </row>
    <row r="18" spans="1:6" ht="12.75">
      <c r="A18" s="248" t="s">
        <v>352</v>
      </c>
      <c r="B18" s="249" t="s">
        <v>453</v>
      </c>
      <c r="C18" s="250" t="s">
        <v>457</v>
      </c>
      <c r="D18" s="251">
        <v>26575100</v>
      </c>
      <c r="E18" s="252">
        <v>10848732.96</v>
      </c>
      <c r="F18" s="253">
        <f t="shared" si="0"/>
        <v>15726367.04</v>
      </c>
    </row>
    <row r="19" spans="1:6" ht="22.5">
      <c r="A19" s="248" t="s">
        <v>97</v>
      </c>
      <c r="B19" s="249" t="s">
        <v>453</v>
      </c>
      <c r="C19" s="250" t="s">
        <v>458</v>
      </c>
      <c r="D19" s="251">
        <v>26575100</v>
      </c>
      <c r="E19" s="252">
        <v>10848732.96</v>
      </c>
      <c r="F19" s="253">
        <f t="shared" si="0"/>
        <v>15726367.04</v>
      </c>
    </row>
    <row r="20" spans="1:6" ht="45">
      <c r="A20" s="248" t="s">
        <v>214</v>
      </c>
      <c r="B20" s="249" t="s">
        <v>453</v>
      </c>
      <c r="C20" s="250" t="s">
        <v>459</v>
      </c>
      <c r="D20" s="251">
        <v>26491100</v>
      </c>
      <c r="E20" s="252">
        <v>10843602.96</v>
      </c>
      <c r="F20" s="253">
        <f t="shared" si="0"/>
        <v>15647497.04</v>
      </c>
    </row>
    <row r="21" spans="1:6" ht="12.75">
      <c r="A21" s="260" t="s">
        <v>147</v>
      </c>
      <c r="B21" s="261" t="s">
        <v>453</v>
      </c>
      <c r="C21" s="262" t="s">
        <v>460</v>
      </c>
      <c r="D21" s="263">
        <v>2063400</v>
      </c>
      <c r="E21" s="264">
        <v>823450.46</v>
      </c>
      <c r="F21" s="265">
        <f t="shared" si="0"/>
        <v>1239949.54</v>
      </c>
    </row>
    <row r="22" spans="1:6" ht="56.25">
      <c r="A22" s="260" t="s">
        <v>169</v>
      </c>
      <c r="B22" s="261" t="s">
        <v>453</v>
      </c>
      <c r="C22" s="262" t="s">
        <v>461</v>
      </c>
      <c r="D22" s="263">
        <v>2063400</v>
      </c>
      <c r="E22" s="264">
        <v>823450.46</v>
      </c>
      <c r="F22" s="265">
        <f t="shared" si="0"/>
        <v>1239949.54</v>
      </c>
    </row>
    <row r="23" spans="1:6" ht="22.5">
      <c r="A23" s="260" t="s">
        <v>170</v>
      </c>
      <c r="B23" s="261" t="s">
        <v>453</v>
      </c>
      <c r="C23" s="262" t="s">
        <v>462</v>
      </c>
      <c r="D23" s="263">
        <v>2063400</v>
      </c>
      <c r="E23" s="264">
        <v>823450.46</v>
      </c>
      <c r="F23" s="265">
        <f t="shared" si="0"/>
        <v>1239949.54</v>
      </c>
    </row>
    <row r="24" spans="1:6" ht="22.5">
      <c r="A24" s="260" t="s">
        <v>860</v>
      </c>
      <c r="B24" s="261" t="s">
        <v>453</v>
      </c>
      <c r="C24" s="262" t="s">
        <v>861</v>
      </c>
      <c r="D24" s="263">
        <v>1584800</v>
      </c>
      <c r="E24" s="264">
        <v>642656.27</v>
      </c>
      <c r="F24" s="265">
        <f t="shared" si="0"/>
        <v>942143.73</v>
      </c>
    </row>
    <row r="25" spans="1:6" ht="45">
      <c r="A25" s="260" t="s">
        <v>862</v>
      </c>
      <c r="B25" s="261" t="s">
        <v>453</v>
      </c>
      <c r="C25" s="262" t="s">
        <v>863</v>
      </c>
      <c r="D25" s="263">
        <v>478600</v>
      </c>
      <c r="E25" s="264">
        <v>180794.19</v>
      </c>
      <c r="F25" s="265">
        <f t="shared" si="0"/>
        <v>297805.81</v>
      </c>
    </row>
    <row r="26" spans="1:6" ht="12.75">
      <c r="A26" s="260" t="s">
        <v>30</v>
      </c>
      <c r="B26" s="261" t="s">
        <v>453</v>
      </c>
      <c r="C26" s="262" t="s">
        <v>463</v>
      </c>
      <c r="D26" s="263">
        <v>24427700</v>
      </c>
      <c r="E26" s="264">
        <v>10020152.5</v>
      </c>
      <c r="F26" s="265">
        <f t="shared" si="0"/>
        <v>14407547.5</v>
      </c>
    </row>
    <row r="27" spans="1:6" ht="56.25">
      <c r="A27" s="260" t="s">
        <v>169</v>
      </c>
      <c r="B27" s="261" t="s">
        <v>453</v>
      </c>
      <c r="C27" s="262" t="s">
        <v>464</v>
      </c>
      <c r="D27" s="263">
        <v>20806900</v>
      </c>
      <c r="E27" s="264">
        <v>8696177.64</v>
      </c>
      <c r="F27" s="265">
        <f t="shared" si="0"/>
        <v>12110722.36</v>
      </c>
    </row>
    <row r="28" spans="1:6" ht="22.5">
      <c r="A28" s="260" t="s">
        <v>170</v>
      </c>
      <c r="B28" s="261" t="s">
        <v>453</v>
      </c>
      <c r="C28" s="262" t="s">
        <v>465</v>
      </c>
      <c r="D28" s="263">
        <v>20806900</v>
      </c>
      <c r="E28" s="264">
        <v>8696177.64</v>
      </c>
      <c r="F28" s="265">
        <f t="shared" si="0"/>
        <v>12110722.36</v>
      </c>
    </row>
    <row r="29" spans="1:6" ht="22.5">
      <c r="A29" s="260" t="s">
        <v>860</v>
      </c>
      <c r="B29" s="261" t="s">
        <v>453</v>
      </c>
      <c r="C29" s="262" t="s">
        <v>864</v>
      </c>
      <c r="D29" s="263">
        <v>15973200</v>
      </c>
      <c r="E29" s="264">
        <v>6677817.53</v>
      </c>
      <c r="F29" s="265">
        <f t="shared" si="0"/>
        <v>9295382.469999999</v>
      </c>
    </row>
    <row r="30" spans="1:6" ht="33.75">
      <c r="A30" s="260" t="s">
        <v>865</v>
      </c>
      <c r="B30" s="261" t="s">
        <v>453</v>
      </c>
      <c r="C30" s="262" t="s">
        <v>866</v>
      </c>
      <c r="D30" s="263">
        <v>30600</v>
      </c>
      <c r="E30" s="264">
        <v>250</v>
      </c>
      <c r="F30" s="265">
        <f t="shared" si="0"/>
        <v>30350</v>
      </c>
    </row>
    <row r="31" spans="1:6" ht="45">
      <c r="A31" s="260" t="s">
        <v>862</v>
      </c>
      <c r="B31" s="261" t="s">
        <v>453</v>
      </c>
      <c r="C31" s="262" t="s">
        <v>867</v>
      </c>
      <c r="D31" s="263">
        <v>4803100</v>
      </c>
      <c r="E31" s="264">
        <v>2018110.11</v>
      </c>
      <c r="F31" s="265">
        <f t="shared" si="0"/>
        <v>2784989.8899999997</v>
      </c>
    </row>
    <row r="32" spans="1:6" ht="22.5">
      <c r="A32" s="260" t="s">
        <v>14</v>
      </c>
      <c r="B32" s="261" t="s">
        <v>453</v>
      </c>
      <c r="C32" s="262" t="s">
        <v>466</v>
      </c>
      <c r="D32" s="263">
        <v>3595200</v>
      </c>
      <c r="E32" s="264">
        <v>1323974.86</v>
      </c>
      <c r="F32" s="265">
        <f t="shared" si="0"/>
        <v>2271225.1399999997</v>
      </c>
    </row>
    <row r="33" spans="1:6" ht="33.75">
      <c r="A33" s="260" t="s">
        <v>171</v>
      </c>
      <c r="B33" s="261" t="s">
        <v>453</v>
      </c>
      <c r="C33" s="262" t="s">
        <v>467</v>
      </c>
      <c r="D33" s="263">
        <v>3595200</v>
      </c>
      <c r="E33" s="264">
        <v>1323974.86</v>
      </c>
      <c r="F33" s="265">
        <f t="shared" si="0"/>
        <v>2271225.1399999997</v>
      </c>
    </row>
    <row r="34" spans="1:6" ht="12.75">
      <c r="A34" s="260" t="s">
        <v>868</v>
      </c>
      <c r="B34" s="261" t="s">
        <v>453</v>
      </c>
      <c r="C34" s="262" t="s">
        <v>869</v>
      </c>
      <c r="D34" s="263">
        <v>3595200</v>
      </c>
      <c r="E34" s="264">
        <v>1323974.86</v>
      </c>
      <c r="F34" s="265">
        <f t="shared" si="0"/>
        <v>2271225.1399999997</v>
      </c>
    </row>
    <row r="35" spans="1:6" ht="12.75">
      <c r="A35" s="260" t="s">
        <v>144</v>
      </c>
      <c r="B35" s="261" t="s">
        <v>453</v>
      </c>
      <c r="C35" s="262" t="s">
        <v>468</v>
      </c>
      <c r="D35" s="263">
        <v>25600</v>
      </c>
      <c r="E35" s="264" t="s">
        <v>469</v>
      </c>
      <c r="F35" s="265">
        <f t="shared" si="0"/>
        <v>25600</v>
      </c>
    </row>
    <row r="36" spans="1:6" ht="12.75">
      <c r="A36" s="260" t="s">
        <v>215</v>
      </c>
      <c r="B36" s="261" t="s">
        <v>453</v>
      </c>
      <c r="C36" s="262" t="s">
        <v>470</v>
      </c>
      <c r="D36" s="263">
        <v>25600</v>
      </c>
      <c r="E36" s="264" t="s">
        <v>469</v>
      </c>
      <c r="F36" s="265">
        <f t="shared" si="0"/>
        <v>25600</v>
      </c>
    </row>
    <row r="37" spans="1:6" ht="12.75">
      <c r="A37" s="260" t="s">
        <v>870</v>
      </c>
      <c r="B37" s="261" t="s">
        <v>453</v>
      </c>
      <c r="C37" s="262" t="s">
        <v>871</v>
      </c>
      <c r="D37" s="263">
        <v>25600</v>
      </c>
      <c r="E37" s="264" t="s">
        <v>469</v>
      </c>
      <c r="F37" s="265">
        <f t="shared" si="0"/>
        <v>25600</v>
      </c>
    </row>
    <row r="38" spans="1:6" ht="12.75">
      <c r="A38" s="248" t="s">
        <v>130</v>
      </c>
      <c r="B38" s="249" t="s">
        <v>453</v>
      </c>
      <c r="C38" s="250" t="s">
        <v>471</v>
      </c>
      <c r="D38" s="251">
        <v>80000</v>
      </c>
      <c r="E38" s="252">
        <v>4800</v>
      </c>
      <c r="F38" s="253">
        <f t="shared" si="0"/>
        <v>75200</v>
      </c>
    </row>
    <row r="39" spans="1:6" ht="33.75">
      <c r="A39" s="260" t="s">
        <v>152</v>
      </c>
      <c r="B39" s="261" t="s">
        <v>453</v>
      </c>
      <c r="C39" s="262" t="s">
        <v>472</v>
      </c>
      <c r="D39" s="263">
        <v>80000</v>
      </c>
      <c r="E39" s="264">
        <v>4800</v>
      </c>
      <c r="F39" s="265">
        <f t="shared" si="0"/>
        <v>75200</v>
      </c>
    </row>
    <row r="40" spans="1:6" ht="22.5">
      <c r="A40" s="260" t="s">
        <v>14</v>
      </c>
      <c r="B40" s="261" t="s">
        <v>453</v>
      </c>
      <c r="C40" s="262" t="s">
        <v>473</v>
      </c>
      <c r="D40" s="263">
        <v>80000</v>
      </c>
      <c r="E40" s="264">
        <v>4800</v>
      </c>
      <c r="F40" s="265">
        <f t="shared" si="0"/>
        <v>75200</v>
      </c>
    </row>
    <row r="41" spans="1:6" ht="33.75">
      <c r="A41" s="260" t="s">
        <v>171</v>
      </c>
      <c r="B41" s="261" t="s">
        <v>453</v>
      </c>
      <c r="C41" s="262" t="s">
        <v>474</v>
      </c>
      <c r="D41" s="263">
        <v>80000</v>
      </c>
      <c r="E41" s="264">
        <v>4800</v>
      </c>
      <c r="F41" s="265">
        <f t="shared" si="0"/>
        <v>75200</v>
      </c>
    </row>
    <row r="42" spans="1:6" ht="12.75">
      <c r="A42" s="260" t="s">
        <v>868</v>
      </c>
      <c r="B42" s="261" t="s">
        <v>453</v>
      </c>
      <c r="C42" s="262" t="s">
        <v>872</v>
      </c>
      <c r="D42" s="263">
        <v>80000</v>
      </c>
      <c r="E42" s="264">
        <v>4800</v>
      </c>
      <c r="F42" s="265">
        <f t="shared" si="0"/>
        <v>75200</v>
      </c>
    </row>
    <row r="43" spans="1:6" ht="56.25">
      <c r="A43" s="248" t="s">
        <v>475</v>
      </c>
      <c r="B43" s="249" t="s">
        <v>453</v>
      </c>
      <c r="C43" s="250" t="s">
        <v>476</v>
      </c>
      <c r="D43" s="251">
        <v>4000</v>
      </c>
      <c r="E43" s="252">
        <v>330</v>
      </c>
      <c r="F43" s="253">
        <f t="shared" si="0"/>
        <v>3670</v>
      </c>
    </row>
    <row r="44" spans="1:6" ht="45">
      <c r="A44" s="260" t="s">
        <v>39</v>
      </c>
      <c r="B44" s="261" t="s">
        <v>453</v>
      </c>
      <c r="C44" s="262" t="s">
        <v>477</v>
      </c>
      <c r="D44" s="263">
        <v>4000</v>
      </c>
      <c r="E44" s="264">
        <v>330</v>
      </c>
      <c r="F44" s="265">
        <f t="shared" si="0"/>
        <v>3670</v>
      </c>
    </row>
    <row r="45" spans="1:6" ht="12.75">
      <c r="A45" s="260" t="s">
        <v>188</v>
      </c>
      <c r="B45" s="261" t="s">
        <v>453</v>
      </c>
      <c r="C45" s="262" t="s">
        <v>478</v>
      </c>
      <c r="D45" s="263">
        <v>4000</v>
      </c>
      <c r="E45" s="264">
        <v>330</v>
      </c>
      <c r="F45" s="265">
        <f t="shared" si="0"/>
        <v>3670</v>
      </c>
    </row>
    <row r="46" spans="1:6" ht="12.75">
      <c r="A46" s="260" t="s">
        <v>31</v>
      </c>
      <c r="B46" s="261" t="s">
        <v>453</v>
      </c>
      <c r="C46" s="262" t="s">
        <v>479</v>
      </c>
      <c r="D46" s="263">
        <v>4000</v>
      </c>
      <c r="E46" s="264">
        <v>330</v>
      </c>
      <c r="F46" s="265">
        <f t="shared" si="0"/>
        <v>3670</v>
      </c>
    </row>
    <row r="47" spans="1:6" ht="45">
      <c r="A47" s="248" t="s">
        <v>956</v>
      </c>
      <c r="B47" s="249" t="s">
        <v>453</v>
      </c>
      <c r="C47" s="250" t="s">
        <v>947</v>
      </c>
      <c r="D47" s="251">
        <v>311000</v>
      </c>
      <c r="E47" s="252">
        <v>25930</v>
      </c>
      <c r="F47" s="253">
        <f t="shared" si="0"/>
        <v>285070</v>
      </c>
    </row>
    <row r="48" spans="1:6" ht="12.75">
      <c r="A48" s="248" t="s">
        <v>352</v>
      </c>
      <c r="B48" s="249" t="s">
        <v>453</v>
      </c>
      <c r="C48" s="250" t="s">
        <v>480</v>
      </c>
      <c r="D48" s="251">
        <v>311000</v>
      </c>
      <c r="E48" s="252">
        <v>25930</v>
      </c>
      <c r="F48" s="253">
        <f t="shared" si="0"/>
        <v>285070</v>
      </c>
    </row>
    <row r="49" spans="1:6" ht="22.5">
      <c r="A49" s="248" t="s">
        <v>97</v>
      </c>
      <c r="B49" s="249" t="s">
        <v>453</v>
      </c>
      <c r="C49" s="250" t="s">
        <v>481</v>
      </c>
      <c r="D49" s="251">
        <v>311000</v>
      </c>
      <c r="E49" s="252">
        <v>25930</v>
      </c>
      <c r="F49" s="253">
        <f t="shared" si="0"/>
        <v>285070</v>
      </c>
    </row>
    <row r="50" spans="1:6" ht="56.25">
      <c r="A50" s="248" t="s">
        <v>475</v>
      </c>
      <c r="B50" s="249" t="s">
        <v>453</v>
      </c>
      <c r="C50" s="250" t="s">
        <v>482</v>
      </c>
      <c r="D50" s="251">
        <v>311000</v>
      </c>
      <c r="E50" s="252">
        <v>25930</v>
      </c>
      <c r="F50" s="253">
        <f t="shared" si="0"/>
        <v>285070</v>
      </c>
    </row>
    <row r="51" spans="1:6" ht="45">
      <c r="A51" s="260" t="s">
        <v>483</v>
      </c>
      <c r="B51" s="261" t="s">
        <v>453</v>
      </c>
      <c r="C51" s="262" t="s">
        <v>484</v>
      </c>
      <c r="D51" s="263">
        <v>248800</v>
      </c>
      <c r="E51" s="264">
        <v>20730</v>
      </c>
      <c r="F51" s="265">
        <f t="shared" si="0"/>
        <v>228070</v>
      </c>
    </row>
    <row r="52" spans="1:6" ht="12.75">
      <c r="A52" s="260" t="s">
        <v>188</v>
      </c>
      <c r="B52" s="261" t="s">
        <v>453</v>
      </c>
      <c r="C52" s="262" t="s">
        <v>485</v>
      </c>
      <c r="D52" s="263">
        <v>248800</v>
      </c>
      <c r="E52" s="264">
        <v>20730</v>
      </c>
      <c r="F52" s="265">
        <f t="shared" si="0"/>
        <v>228070</v>
      </c>
    </row>
    <row r="53" spans="1:6" ht="12.75">
      <c r="A53" s="260" t="s">
        <v>31</v>
      </c>
      <c r="B53" s="261" t="s">
        <v>453</v>
      </c>
      <c r="C53" s="262" t="s">
        <v>486</v>
      </c>
      <c r="D53" s="263">
        <v>248800</v>
      </c>
      <c r="E53" s="264">
        <v>20730</v>
      </c>
      <c r="F53" s="265">
        <f t="shared" si="0"/>
        <v>228070</v>
      </c>
    </row>
    <row r="54" spans="1:6" ht="33.75">
      <c r="A54" s="260" t="s">
        <v>20</v>
      </c>
      <c r="B54" s="261" t="s">
        <v>453</v>
      </c>
      <c r="C54" s="262" t="s">
        <v>487</v>
      </c>
      <c r="D54" s="263">
        <v>62200</v>
      </c>
      <c r="E54" s="264">
        <v>5200</v>
      </c>
      <c r="F54" s="265">
        <f t="shared" si="0"/>
        <v>57000</v>
      </c>
    </row>
    <row r="55" spans="1:6" ht="12.75">
      <c r="A55" s="260" t="s">
        <v>188</v>
      </c>
      <c r="B55" s="261" t="s">
        <v>453</v>
      </c>
      <c r="C55" s="262" t="s">
        <v>488</v>
      </c>
      <c r="D55" s="263">
        <v>62200</v>
      </c>
      <c r="E55" s="264">
        <v>5200</v>
      </c>
      <c r="F55" s="265">
        <f t="shared" si="0"/>
        <v>57000</v>
      </c>
    </row>
    <row r="56" spans="1:6" ht="12.75">
      <c r="A56" s="260" t="s">
        <v>31</v>
      </c>
      <c r="B56" s="261" t="s">
        <v>453</v>
      </c>
      <c r="C56" s="262" t="s">
        <v>489</v>
      </c>
      <c r="D56" s="263">
        <v>62200</v>
      </c>
      <c r="E56" s="264">
        <v>5200</v>
      </c>
      <c r="F56" s="265">
        <f t="shared" si="0"/>
        <v>57000</v>
      </c>
    </row>
    <row r="57" spans="1:6" ht="12.75">
      <c r="A57" s="248" t="s">
        <v>957</v>
      </c>
      <c r="B57" s="249" t="s">
        <v>453</v>
      </c>
      <c r="C57" s="250" t="s">
        <v>948</v>
      </c>
      <c r="D57" s="251">
        <v>1271100</v>
      </c>
      <c r="E57" s="252" t="s">
        <v>469</v>
      </c>
      <c r="F57" s="253">
        <f t="shared" si="0"/>
        <v>1271100</v>
      </c>
    </row>
    <row r="58" spans="1:6" ht="12.75">
      <c r="A58" s="248" t="s">
        <v>352</v>
      </c>
      <c r="B58" s="249" t="s">
        <v>453</v>
      </c>
      <c r="C58" s="250" t="s">
        <v>490</v>
      </c>
      <c r="D58" s="251">
        <v>1271100</v>
      </c>
      <c r="E58" s="252" t="s">
        <v>469</v>
      </c>
      <c r="F58" s="253">
        <f t="shared" si="0"/>
        <v>1271100</v>
      </c>
    </row>
    <row r="59" spans="1:6" ht="22.5">
      <c r="A59" s="248" t="s">
        <v>97</v>
      </c>
      <c r="B59" s="249" t="s">
        <v>453</v>
      </c>
      <c r="C59" s="250" t="s">
        <v>491</v>
      </c>
      <c r="D59" s="251">
        <v>1271100</v>
      </c>
      <c r="E59" s="252" t="s">
        <v>469</v>
      </c>
      <c r="F59" s="253">
        <f t="shared" si="0"/>
        <v>1271100</v>
      </c>
    </row>
    <row r="60" spans="1:6" ht="22.5">
      <c r="A60" s="248" t="s">
        <v>176</v>
      </c>
      <c r="B60" s="249" t="s">
        <v>453</v>
      </c>
      <c r="C60" s="250" t="s">
        <v>492</v>
      </c>
      <c r="D60" s="251">
        <v>1271100</v>
      </c>
      <c r="E60" s="252" t="s">
        <v>469</v>
      </c>
      <c r="F60" s="253">
        <f t="shared" si="0"/>
        <v>1271100</v>
      </c>
    </row>
    <row r="61" spans="1:6" ht="12.75">
      <c r="A61" s="260" t="s">
        <v>183</v>
      </c>
      <c r="B61" s="261" t="s">
        <v>453</v>
      </c>
      <c r="C61" s="262" t="s">
        <v>493</v>
      </c>
      <c r="D61" s="263">
        <v>1271100</v>
      </c>
      <c r="E61" s="264" t="s">
        <v>469</v>
      </c>
      <c r="F61" s="265">
        <f t="shared" si="0"/>
        <v>1271100</v>
      </c>
    </row>
    <row r="62" spans="1:6" ht="12.75">
      <c r="A62" s="260" t="s">
        <v>144</v>
      </c>
      <c r="B62" s="261" t="s">
        <v>453</v>
      </c>
      <c r="C62" s="262" t="s">
        <v>494</v>
      </c>
      <c r="D62" s="263">
        <v>1271100</v>
      </c>
      <c r="E62" s="264" t="s">
        <v>469</v>
      </c>
      <c r="F62" s="265">
        <f t="shared" si="0"/>
        <v>1271100</v>
      </c>
    </row>
    <row r="63" spans="1:6" ht="12.75">
      <c r="A63" s="260" t="s">
        <v>153</v>
      </c>
      <c r="B63" s="261" t="s">
        <v>453</v>
      </c>
      <c r="C63" s="262" t="s">
        <v>495</v>
      </c>
      <c r="D63" s="263">
        <v>1271100</v>
      </c>
      <c r="E63" s="264" t="s">
        <v>469</v>
      </c>
      <c r="F63" s="265">
        <f t="shared" si="0"/>
        <v>1271100</v>
      </c>
    </row>
    <row r="64" spans="1:6" ht="12.75">
      <c r="A64" s="248" t="s">
        <v>958</v>
      </c>
      <c r="B64" s="249" t="s">
        <v>453</v>
      </c>
      <c r="C64" s="250" t="s">
        <v>496</v>
      </c>
      <c r="D64" s="251">
        <v>4816500</v>
      </c>
      <c r="E64" s="252">
        <v>472510</v>
      </c>
      <c r="F64" s="253">
        <f t="shared" si="0"/>
        <v>4343990</v>
      </c>
    </row>
    <row r="65" spans="1:6" ht="33.75">
      <c r="A65" s="248" t="s">
        <v>497</v>
      </c>
      <c r="B65" s="249" t="s">
        <v>453</v>
      </c>
      <c r="C65" s="250" t="s">
        <v>498</v>
      </c>
      <c r="D65" s="251">
        <v>803600</v>
      </c>
      <c r="E65" s="252">
        <v>131902</v>
      </c>
      <c r="F65" s="253">
        <f t="shared" si="0"/>
        <v>671698</v>
      </c>
    </row>
    <row r="66" spans="1:6" ht="22.5">
      <c r="A66" s="248" t="s">
        <v>399</v>
      </c>
      <c r="B66" s="249" t="s">
        <v>453</v>
      </c>
      <c r="C66" s="250" t="s">
        <v>499</v>
      </c>
      <c r="D66" s="251">
        <v>803600</v>
      </c>
      <c r="E66" s="252">
        <v>131902</v>
      </c>
      <c r="F66" s="253">
        <f t="shared" si="0"/>
        <v>671698</v>
      </c>
    </row>
    <row r="67" spans="1:6" ht="12.75">
      <c r="A67" s="248" t="s">
        <v>130</v>
      </c>
      <c r="B67" s="249" t="s">
        <v>453</v>
      </c>
      <c r="C67" s="250" t="s">
        <v>500</v>
      </c>
      <c r="D67" s="251">
        <v>803600</v>
      </c>
      <c r="E67" s="252">
        <v>131902</v>
      </c>
      <c r="F67" s="253">
        <f t="shared" si="0"/>
        <v>671698</v>
      </c>
    </row>
    <row r="68" spans="1:6" ht="22.5">
      <c r="A68" s="260" t="s">
        <v>184</v>
      </c>
      <c r="B68" s="261" t="s">
        <v>453</v>
      </c>
      <c r="C68" s="262" t="s">
        <v>501</v>
      </c>
      <c r="D68" s="263">
        <v>670600</v>
      </c>
      <c r="E68" s="264">
        <v>100000</v>
      </c>
      <c r="F68" s="265">
        <f t="shared" si="0"/>
        <v>570600</v>
      </c>
    </row>
    <row r="69" spans="1:6" ht="22.5">
      <c r="A69" s="260" t="s">
        <v>14</v>
      </c>
      <c r="B69" s="261" t="s">
        <v>453</v>
      </c>
      <c r="C69" s="262" t="s">
        <v>502</v>
      </c>
      <c r="D69" s="263">
        <v>670600</v>
      </c>
      <c r="E69" s="264">
        <v>100000</v>
      </c>
      <c r="F69" s="265">
        <f t="shared" si="0"/>
        <v>570600</v>
      </c>
    </row>
    <row r="70" spans="1:6" ht="33.75">
      <c r="A70" s="260" t="s">
        <v>171</v>
      </c>
      <c r="B70" s="261" t="s">
        <v>453</v>
      </c>
      <c r="C70" s="262" t="s">
        <v>503</v>
      </c>
      <c r="D70" s="263">
        <v>670600</v>
      </c>
      <c r="E70" s="264">
        <v>100000</v>
      </c>
      <c r="F70" s="265">
        <f t="shared" si="0"/>
        <v>570600</v>
      </c>
    </row>
    <row r="71" spans="1:6" ht="12.75">
      <c r="A71" s="260" t="s">
        <v>868</v>
      </c>
      <c r="B71" s="261" t="s">
        <v>453</v>
      </c>
      <c r="C71" s="262" t="s">
        <v>873</v>
      </c>
      <c r="D71" s="263">
        <v>670600</v>
      </c>
      <c r="E71" s="264">
        <v>100000</v>
      </c>
      <c r="F71" s="265">
        <f t="shared" si="0"/>
        <v>570600</v>
      </c>
    </row>
    <row r="72" spans="1:6" ht="22.5">
      <c r="A72" s="260" t="s">
        <v>154</v>
      </c>
      <c r="B72" s="261" t="s">
        <v>453</v>
      </c>
      <c r="C72" s="262" t="s">
        <v>504</v>
      </c>
      <c r="D72" s="263">
        <v>100000</v>
      </c>
      <c r="E72" s="264">
        <v>24102</v>
      </c>
      <c r="F72" s="265">
        <f t="shared" si="0"/>
        <v>75898</v>
      </c>
    </row>
    <row r="73" spans="1:6" ht="22.5">
      <c r="A73" s="260" t="s">
        <v>14</v>
      </c>
      <c r="B73" s="261" t="s">
        <v>453</v>
      </c>
      <c r="C73" s="262" t="s">
        <v>505</v>
      </c>
      <c r="D73" s="263">
        <v>100000</v>
      </c>
      <c r="E73" s="264">
        <v>24102</v>
      </c>
      <c r="F73" s="265">
        <f t="shared" si="0"/>
        <v>75898</v>
      </c>
    </row>
    <row r="74" spans="1:6" ht="33.75">
      <c r="A74" s="260" t="s">
        <v>171</v>
      </c>
      <c r="B74" s="261" t="s">
        <v>453</v>
      </c>
      <c r="C74" s="262" t="s">
        <v>506</v>
      </c>
      <c r="D74" s="263">
        <v>100000</v>
      </c>
      <c r="E74" s="264">
        <v>24102</v>
      </c>
      <c r="F74" s="265">
        <f t="shared" si="0"/>
        <v>75898</v>
      </c>
    </row>
    <row r="75" spans="1:6" ht="12.75">
      <c r="A75" s="260" t="s">
        <v>868</v>
      </c>
      <c r="B75" s="261" t="s">
        <v>453</v>
      </c>
      <c r="C75" s="262" t="s">
        <v>874</v>
      </c>
      <c r="D75" s="263">
        <v>100000</v>
      </c>
      <c r="E75" s="264">
        <v>24102</v>
      </c>
      <c r="F75" s="265">
        <f t="shared" si="0"/>
        <v>75898</v>
      </c>
    </row>
    <row r="76" spans="1:6" ht="12.75">
      <c r="A76" s="260" t="s">
        <v>507</v>
      </c>
      <c r="B76" s="261" t="s">
        <v>453</v>
      </c>
      <c r="C76" s="262" t="s">
        <v>508</v>
      </c>
      <c r="D76" s="263">
        <v>33000</v>
      </c>
      <c r="E76" s="264">
        <v>7800</v>
      </c>
      <c r="F76" s="265">
        <f t="shared" si="0"/>
        <v>25200</v>
      </c>
    </row>
    <row r="77" spans="1:6" ht="22.5">
      <c r="A77" s="260" t="s">
        <v>14</v>
      </c>
      <c r="B77" s="261" t="s">
        <v>453</v>
      </c>
      <c r="C77" s="262" t="s">
        <v>509</v>
      </c>
      <c r="D77" s="263">
        <v>33000</v>
      </c>
      <c r="E77" s="264">
        <v>7800</v>
      </c>
      <c r="F77" s="265">
        <f t="shared" si="0"/>
        <v>25200</v>
      </c>
    </row>
    <row r="78" spans="1:6" ht="33.75">
      <c r="A78" s="260" t="s">
        <v>171</v>
      </c>
      <c r="B78" s="261" t="s">
        <v>453</v>
      </c>
      <c r="C78" s="262" t="s">
        <v>510</v>
      </c>
      <c r="D78" s="263">
        <v>33000</v>
      </c>
      <c r="E78" s="264">
        <v>7800</v>
      </c>
      <c r="F78" s="265">
        <f t="shared" si="0"/>
        <v>25200</v>
      </c>
    </row>
    <row r="79" spans="1:6" ht="12.75">
      <c r="A79" s="260" t="s">
        <v>868</v>
      </c>
      <c r="B79" s="261" t="s">
        <v>453</v>
      </c>
      <c r="C79" s="262" t="s">
        <v>875</v>
      </c>
      <c r="D79" s="263">
        <v>33000</v>
      </c>
      <c r="E79" s="264">
        <v>7800</v>
      </c>
      <c r="F79" s="265">
        <f aca="true" t="shared" si="1" ref="F79:F142">IF(OR(D79="-",IF(E79="-",0,E79)&gt;=IF(D79="-",0,D79)),"-",IF(D79="-",0,D79)-IF(E79="-",0,E79))</f>
        <v>25200</v>
      </c>
    </row>
    <row r="80" spans="1:6" ht="12.75">
      <c r="A80" s="248" t="s">
        <v>352</v>
      </c>
      <c r="B80" s="249" t="s">
        <v>453</v>
      </c>
      <c r="C80" s="250" t="s">
        <v>511</v>
      </c>
      <c r="D80" s="251">
        <v>4012900</v>
      </c>
      <c r="E80" s="252">
        <v>340608</v>
      </c>
      <c r="F80" s="253">
        <f t="shared" si="1"/>
        <v>3672292</v>
      </c>
    </row>
    <row r="81" spans="1:6" ht="22.5">
      <c r="A81" s="248" t="s">
        <v>97</v>
      </c>
      <c r="B81" s="249" t="s">
        <v>453</v>
      </c>
      <c r="C81" s="250" t="s">
        <v>512</v>
      </c>
      <c r="D81" s="251">
        <v>4012900</v>
      </c>
      <c r="E81" s="252">
        <v>340608</v>
      </c>
      <c r="F81" s="253">
        <f t="shared" si="1"/>
        <v>3672292</v>
      </c>
    </row>
    <row r="82" spans="1:6" ht="12.75">
      <c r="A82" s="248" t="s">
        <v>130</v>
      </c>
      <c r="B82" s="249" t="s">
        <v>453</v>
      </c>
      <c r="C82" s="250" t="s">
        <v>832</v>
      </c>
      <c r="D82" s="251">
        <v>10000</v>
      </c>
      <c r="E82" s="252">
        <v>10000</v>
      </c>
      <c r="F82" s="253" t="str">
        <f t="shared" si="1"/>
        <v>-</v>
      </c>
    </row>
    <row r="83" spans="1:6" ht="12.75">
      <c r="A83" s="260" t="s">
        <v>833</v>
      </c>
      <c r="B83" s="261" t="s">
        <v>453</v>
      </c>
      <c r="C83" s="262" t="s">
        <v>834</v>
      </c>
      <c r="D83" s="263">
        <v>10000</v>
      </c>
      <c r="E83" s="264">
        <v>10000</v>
      </c>
      <c r="F83" s="265" t="str">
        <f t="shared" si="1"/>
        <v>-</v>
      </c>
    </row>
    <row r="84" spans="1:6" ht="22.5">
      <c r="A84" s="260" t="s">
        <v>14</v>
      </c>
      <c r="B84" s="261" t="s">
        <v>453</v>
      </c>
      <c r="C84" s="262" t="s">
        <v>835</v>
      </c>
      <c r="D84" s="263">
        <v>10000</v>
      </c>
      <c r="E84" s="264">
        <v>10000</v>
      </c>
      <c r="F84" s="265" t="str">
        <f t="shared" si="1"/>
        <v>-</v>
      </c>
    </row>
    <row r="85" spans="1:6" ht="33.75">
      <c r="A85" s="260" t="s">
        <v>171</v>
      </c>
      <c r="B85" s="261" t="s">
        <v>453</v>
      </c>
      <c r="C85" s="262" t="s">
        <v>836</v>
      </c>
      <c r="D85" s="263">
        <v>10000</v>
      </c>
      <c r="E85" s="264">
        <v>10000</v>
      </c>
      <c r="F85" s="265" t="str">
        <f t="shared" si="1"/>
        <v>-</v>
      </c>
    </row>
    <row r="86" spans="1:6" ht="12.75">
      <c r="A86" s="260" t="s">
        <v>868</v>
      </c>
      <c r="B86" s="261" t="s">
        <v>453</v>
      </c>
      <c r="C86" s="262" t="s">
        <v>876</v>
      </c>
      <c r="D86" s="263">
        <v>10000</v>
      </c>
      <c r="E86" s="264">
        <v>10000</v>
      </c>
      <c r="F86" s="265" t="str">
        <f t="shared" si="1"/>
        <v>-</v>
      </c>
    </row>
    <row r="87" spans="1:6" ht="56.25">
      <c r="A87" s="248" t="s">
        <v>475</v>
      </c>
      <c r="B87" s="249" t="s">
        <v>453</v>
      </c>
      <c r="C87" s="250" t="s">
        <v>513</v>
      </c>
      <c r="D87" s="251">
        <v>3966800</v>
      </c>
      <c r="E87" s="252">
        <v>330608</v>
      </c>
      <c r="F87" s="253">
        <f t="shared" si="1"/>
        <v>3636192</v>
      </c>
    </row>
    <row r="88" spans="1:6" ht="45">
      <c r="A88" s="260" t="s">
        <v>514</v>
      </c>
      <c r="B88" s="261" t="s">
        <v>453</v>
      </c>
      <c r="C88" s="262" t="s">
        <v>515</v>
      </c>
      <c r="D88" s="263">
        <v>3138100</v>
      </c>
      <c r="E88" s="264">
        <v>261508</v>
      </c>
      <c r="F88" s="265">
        <f t="shared" si="1"/>
        <v>2876592</v>
      </c>
    </row>
    <row r="89" spans="1:6" ht="12.75">
      <c r="A89" s="260" t="s">
        <v>188</v>
      </c>
      <c r="B89" s="261" t="s">
        <v>453</v>
      </c>
      <c r="C89" s="262" t="s">
        <v>516</v>
      </c>
      <c r="D89" s="263">
        <v>3138100</v>
      </c>
      <c r="E89" s="264">
        <v>261508</v>
      </c>
      <c r="F89" s="265">
        <f t="shared" si="1"/>
        <v>2876592</v>
      </c>
    </row>
    <row r="90" spans="1:6" ht="12.75">
      <c r="A90" s="260" t="s">
        <v>31</v>
      </c>
      <c r="B90" s="261" t="s">
        <v>453</v>
      </c>
      <c r="C90" s="262" t="s">
        <v>517</v>
      </c>
      <c r="D90" s="263">
        <v>3138100</v>
      </c>
      <c r="E90" s="264">
        <v>261508</v>
      </c>
      <c r="F90" s="265">
        <f t="shared" si="1"/>
        <v>2876592</v>
      </c>
    </row>
    <row r="91" spans="1:6" ht="45">
      <c r="A91" s="260" t="s">
        <v>348</v>
      </c>
      <c r="B91" s="261" t="s">
        <v>453</v>
      </c>
      <c r="C91" s="262" t="s">
        <v>518</v>
      </c>
      <c r="D91" s="263">
        <v>106700</v>
      </c>
      <c r="E91" s="264">
        <v>8900</v>
      </c>
      <c r="F91" s="265">
        <f t="shared" si="1"/>
        <v>97800</v>
      </c>
    </row>
    <row r="92" spans="1:6" ht="12.75">
      <c r="A92" s="260" t="s">
        <v>188</v>
      </c>
      <c r="B92" s="261" t="s">
        <v>453</v>
      </c>
      <c r="C92" s="262" t="s">
        <v>519</v>
      </c>
      <c r="D92" s="263">
        <v>106700</v>
      </c>
      <c r="E92" s="264">
        <v>8900</v>
      </c>
      <c r="F92" s="265">
        <f t="shared" si="1"/>
        <v>97800</v>
      </c>
    </row>
    <row r="93" spans="1:6" ht="12.75">
      <c r="A93" s="260" t="s">
        <v>31</v>
      </c>
      <c r="B93" s="261" t="s">
        <v>453</v>
      </c>
      <c r="C93" s="262" t="s">
        <v>520</v>
      </c>
      <c r="D93" s="263">
        <v>106700</v>
      </c>
      <c r="E93" s="264">
        <v>8900</v>
      </c>
      <c r="F93" s="265">
        <f t="shared" si="1"/>
        <v>97800</v>
      </c>
    </row>
    <row r="94" spans="1:6" ht="45">
      <c r="A94" s="260" t="s">
        <v>521</v>
      </c>
      <c r="B94" s="261" t="s">
        <v>453</v>
      </c>
      <c r="C94" s="262" t="s">
        <v>522</v>
      </c>
      <c r="D94" s="263">
        <v>722000</v>
      </c>
      <c r="E94" s="264">
        <v>60200</v>
      </c>
      <c r="F94" s="265">
        <f t="shared" si="1"/>
        <v>661800</v>
      </c>
    </row>
    <row r="95" spans="1:6" ht="12.75">
      <c r="A95" s="260" t="s">
        <v>188</v>
      </c>
      <c r="B95" s="261" t="s">
        <v>453</v>
      </c>
      <c r="C95" s="262" t="s">
        <v>523</v>
      </c>
      <c r="D95" s="263">
        <v>722000</v>
      </c>
      <c r="E95" s="264">
        <v>60200</v>
      </c>
      <c r="F95" s="265">
        <f t="shared" si="1"/>
        <v>661800</v>
      </c>
    </row>
    <row r="96" spans="1:6" ht="12.75">
      <c r="A96" s="260" t="s">
        <v>31</v>
      </c>
      <c r="B96" s="261" t="s">
        <v>453</v>
      </c>
      <c r="C96" s="262" t="s">
        <v>524</v>
      </c>
      <c r="D96" s="263">
        <v>722000</v>
      </c>
      <c r="E96" s="264">
        <v>60200</v>
      </c>
      <c r="F96" s="265">
        <f t="shared" si="1"/>
        <v>661800</v>
      </c>
    </row>
    <row r="97" spans="1:6" ht="22.5">
      <c r="A97" s="248" t="s">
        <v>176</v>
      </c>
      <c r="B97" s="249" t="s">
        <v>453</v>
      </c>
      <c r="C97" s="250" t="s">
        <v>525</v>
      </c>
      <c r="D97" s="251">
        <v>36100</v>
      </c>
      <c r="E97" s="252" t="s">
        <v>469</v>
      </c>
      <c r="F97" s="253">
        <f t="shared" si="1"/>
        <v>36100</v>
      </c>
    </row>
    <row r="98" spans="1:6" ht="12.75">
      <c r="A98" s="260" t="s">
        <v>526</v>
      </c>
      <c r="B98" s="261" t="s">
        <v>453</v>
      </c>
      <c r="C98" s="262" t="s">
        <v>527</v>
      </c>
      <c r="D98" s="263">
        <v>36100</v>
      </c>
      <c r="E98" s="264" t="s">
        <v>469</v>
      </c>
      <c r="F98" s="265">
        <f t="shared" si="1"/>
        <v>36100</v>
      </c>
    </row>
    <row r="99" spans="1:6" ht="12.75">
      <c r="A99" s="260" t="s">
        <v>144</v>
      </c>
      <c r="B99" s="261" t="s">
        <v>453</v>
      </c>
      <c r="C99" s="262" t="s">
        <v>528</v>
      </c>
      <c r="D99" s="263">
        <v>36100</v>
      </c>
      <c r="E99" s="264" t="s">
        <v>469</v>
      </c>
      <c r="F99" s="265">
        <f t="shared" si="1"/>
        <v>36100</v>
      </c>
    </row>
    <row r="100" spans="1:6" ht="12.75">
      <c r="A100" s="260" t="s">
        <v>215</v>
      </c>
      <c r="B100" s="261" t="s">
        <v>453</v>
      </c>
      <c r="C100" s="262" t="s">
        <v>529</v>
      </c>
      <c r="D100" s="263">
        <v>36100</v>
      </c>
      <c r="E100" s="264" t="s">
        <v>469</v>
      </c>
      <c r="F100" s="265">
        <f t="shared" si="1"/>
        <v>36100</v>
      </c>
    </row>
    <row r="101" spans="1:6" ht="12.75">
      <c r="A101" s="260" t="s">
        <v>877</v>
      </c>
      <c r="B101" s="261" t="s">
        <v>453</v>
      </c>
      <c r="C101" s="262" t="s">
        <v>878</v>
      </c>
      <c r="D101" s="263">
        <v>36100</v>
      </c>
      <c r="E101" s="264" t="s">
        <v>469</v>
      </c>
      <c r="F101" s="265">
        <f t="shared" si="1"/>
        <v>36100</v>
      </c>
    </row>
    <row r="102" spans="1:6" ht="12.75">
      <c r="A102" s="248" t="s">
        <v>63</v>
      </c>
      <c r="B102" s="249" t="s">
        <v>453</v>
      </c>
      <c r="C102" s="250" t="s">
        <v>530</v>
      </c>
      <c r="D102" s="251">
        <v>801500</v>
      </c>
      <c r="E102" s="252">
        <v>357746.64</v>
      </c>
      <c r="F102" s="253">
        <f t="shared" si="1"/>
        <v>443753.36</v>
      </c>
    </row>
    <row r="103" spans="1:6" ht="22.5">
      <c r="A103" s="248" t="s">
        <v>959</v>
      </c>
      <c r="B103" s="249" t="s">
        <v>453</v>
      </c>
      <c r="C103" s="250" t="s">
        <v>949</v>
      </c>
      <c r="D103" s="251">
        <v>801500</v>
      </c>
      <c r="E103" s="252">
        <v>357746.64</v>
      </c>
      <c r="F103" s="253">
        <f t="shared" si="1"/>
        <v>443753.36</v>
      </c>
    </row>
    <row r="104" spans="1:6" ht="12.75">
      <c r="A104" s="248" t="s">
        <v>352</v>
      </c>
      <c r="B104" s="249" t="s">
        <v>453</v>
      </c>
      <c r="C104" s="250" t="s">
        <v>531</v>
      </c>
      <c r="D104" s="251">
        <v>801500</v>
      </c>
      <c r="E104" s="252">
        <v>357746.64</v>
      </c>
      <c r="F104" s="253">
        <f t="shared" si="1"/>
        <v>443753.36</v>
      </c>
    </row>
    <row r="105" spans="1:6" ht="22.5">
      <c r="A105" s="248" t="s">
        <v>97</v>
      </c>
      <c r="B105" s="249" t="s">
        <v>453</v>
      </c>
      <c r="C105" s="250" t="s">
        <v>532</v>
      </c>
      <c r="D105" s="251">
        <v>801500</v>
      </c>
      <c r="E105" s="252">
        <v>357746.64</v>
      </c>
      <c r="F105" s="253">
        <f t="shared" si="1"/>
        <v>443753.36</v>
      </c>
    </row>
    <row r="106" spans="1:6" ht="33.75">
      <c r="A106" s="248" t="s">
        <v>425</v>
      </c>
      <c r="B106" s="249" t="s">
        <v>453</v>
      </c>
      <c r="C106" s="250" t="s">
        <v>533</v>
      </c>
      <c r="D106" s="251">
        <v>801500</v>
      </c>
      <c r="E106" s="252">
        <v>357746.64</v>
      </c>
      <c r="F106" s="253">
        <f t="shared" si="1"/>
        <v>443753.36</v>
      </c>
    </row>
    <row r="107" spans="1:6" ht="33.75">
      <c r="A107" s="260" t="s">
        <v>164</v>
      </c>
      <c r="B107" s="261" t="s">
        <v>453</v>
      </c>
      <c r="C107" s="262" t="s">
        <v>534</v>
      </c>
      <c r="D107" s="263">
        <v>801500</v>
      </c>
      <c r="E107" s="264">
        <v>357746.64</v>
      </c>
      <c r="F107" s="265">
        <f t="shared" si="1"/>
        <v>443753.36</v>
      </c>
    </row>
    <row r="108" spans="1:6" ht="56.25">
      <c r="A108" s="260" t="s">
        <v>169</v>
      </c>
      <c r="B108" s="261" t="s">
        <v>453</v>
      </c>
      <c r="C108" s="262" t="s">
        <v>535</v>
      </c>
      <c r="D108" s="263">
        <v>801000</v>
      </c>
      <c r="E108" s="264">
        <v>357691.31</v>
      </c>
      <c r="F108" s="265">
        <f t="shared" si="1"/>
        <v>443308.69</v>
      </c>
    </row>
    <row r="109" spans="1:6" ht="22.5">
      <c r="A109" s="260" t="s">
        <v>170</v>
      </c>
      <c r="B109" s="261" t="s">
        <v>453</v>
      </c>
      <c r="C109" s="262" t="s">
        <v>536</v>
      </c>
      <c r="D109" s="263">
        <v>801000</v>
      </c>
      <c r="E109" s="264">
        <v>357691.31</v>
      </c>
      <c r="F109" s="265">
        <f t="shared" si="1"/>
        <v>443308.69</v>
      </c>
    </row>
    <row r="110" spans="1:6" ht="22.5">
      <c r="A110" s="260" t="s">
        <v>860</v>
      </c>
      <c r="B110" s="261" t="s">
        <v>453</v>
      </c>
      <c r="C110" s="262" t="s">
        <v>879</v>
      </c>
      <c r="D110" s="263">
        <v>615100</v>
      </c>
      <c r="E110" s="264">
        <v>280442.47</v>
      </c>
      <c r="F110" s="265">
        <f t="shared" si="1"/>
        <v>334657.53</v>
      </c>
    </row>
    <row r="111" spans="1:6" ht="45">
      <c r="A111" s="260" t="s">
        <v>862</v>
      </c>
      <c r="B111" s="261" t="s">
        <v>453</v>
      </c>
      <c r="C111" s="262" t="s">
        <v>880</v>
      </c>
      <c r="D111" s="263">
        <v>185900</v>
      </c>
      <c r="E111" s="264">
        <v>77248.84</v>
      </c>
      <c r="F111" s="265">
        <f t="shared" si="1"/>
        <v>108651.16</v>
      </c>
    </row>
    <row r="112" spans="1:6" ht="12.75">
      <c r="A112" s="260" t="s">
        <v>144</v>
      </c>
      <c r="B112" s="261" t="s">
        <v>453</v>
      </c>
      <c r="C112" s="262" t="s">
        <v>537</v>
      </c>
      <c r="D112" s="263">
        <v>500</v>
      </c>
      <c r="E112" s="264">
        <v>55.33</v>
      </c>
      <c r="F112" s="265">
        <f t="shared" si="1"/>
        <v>444.67</v>
      </c>
    </row>
    <row r="113" spans="1:6" ht="12.75">
      <c r="A113" s="260" t="s">
        <v>215</v>
      </c>
      <c r="B113" s="261" t="s">
        <v>453</v>
      </c>
      <c r="C113" s="262" t="s">
        <v>538</v>
      </c>
      <c r="D113" s="263">
        <v>500</v>
      </c>
      <c r="E113" s="264">
        <v>55.33</v>
      </c>
      <c r="F113" s="265">
        <f t="shared" si="1"/>
        <v>444.67</v>
      </c>
    </row>
    <row r="114" spans="1:6" ht="12.75">
      <c r="A114" s="260" t="s">
        <v>877</v>
      </c>
      <c r="B114" s="261" t="s">
        <v>453</v>
      </c>
      <c r="C114" s="262" t="s">
        <v>881</v>
      </c>
      <c r="D114" s="263">
        <v>500</v>
      </c>
      <c r="E114" s="264">
        <v>55.33</v>
      </c>
      <c r="F114" s="265">
        <f t="shared" si="1"/>
        <v>444.67</v>
      </c>
    </row>
    <row r="115" spans="1:6" ht="22.5">
      <c r="A115" s="248" t="s">
        <v>248</v>
      </c>
      <c r="B115" s="249" t="s">
        <v>453</v>
      </c>
      <c r="C115" s="250" t="s">
        <v>539</v>
      </c>
      <c r="D115" s="251">
        <v>3329957</v>
      </c>
      <c r="E115" s="252">
        <v>985227.01</v>
      </c>
      <c r="F115" s="253">
        <f t="shared" si="1"/>
        <v>2344729.99</v>
      </c>
    </row>
    <row r="116" spans="1:6" ht="45">
      <c r="A116" s="248" t="s">
        <v>960</v>
      </c>
      <c r="B116" s="249" t="s">
        <v>453</v>
      </c>
      <c r="C116" s="250" t="s">
        <v>540</v>
      </c>
      <c r="D116" s="251">
        <v>758100</v>
      </c>
      <c r="E116" s="252">
        <v>66920</v>
      </c>
      <c r="F116" s="253">
        <f t="shared" si="1"/>
        <v>691180</v>
      </c>
    </row>
    <row r="117" spans="1:6" ht="90">
      <c r="A117" s="266" t="s">
        <v>541</v>
      </c>
      <c r="B117" s="249" t="s">
        <v>453</v>
      </c>
      <c r="C117" s="250" t="s">
        <v>542</v>
      </c>
      <c r="D117" s="251">
        <v>519100</v>
      </c>
      <c r="E117" s="252">
        <v>47000</v>
      </c>
      <c r="F117" s="253">
        <f t="shared" si="1"/>
        <v>472100</v>
      </c>
    </row>
    <row r="118" spans="1:6" ht="22.5">
      <c r="A118" s="248" t="s">
        <v>543</v>
      </c>
      <c r="B118" s="249" t="s">
        <v>453</v>
      </c>
      <c r="C118" s="250" t="s">
        <v>544</v>
      </c>
      <c r="D118" s="251">
        <v>96100</v>
      </c>
      <c r="E118" s="252" t="s">
        <v>469</v>
      </c>
      <c r="F118" s="253">
        <f t="shared" si="1"/>
        <v>96100</v>
      </c>
    </row>
    <row r="119" spans="1:6" ht="12.75">
      <c r="A119" s="248" t="s">
        <v>130</v>
      </c>
      <c r="B119" s="249" t="s">
        <v>453</v>
      </c>
      <c r="C119" s="250" t="s">
        <v>545</v>
      </c>
      <c r="D119" s="251">
        <v>96100</v>
      </c>
      <c r="E119" s="252" t="s">
        <v>469</v>
      </c>
      <c r="F119" s="253">
        <f t="shared" si="1"/>
        <v>96100</v>
      </c>
    </row>
    <row r="120" spans="1:6" ht="12.75">
      <c r="A120" s="260" t="s">
        <v>546</v>
      </c>
      <c r="B120" s="261" t="s">
        <v>453</v>
      </c>
      <c r="C120" s="262" t="s">
        <v>547</v>
      </c>
      <c r="D120" s="263">
        <v>96100</v>
      </c>
      <c r="E120" s="264" t="s">
        <v>469</v>
      </c>
      <c r="F120" s="265">
        <f t="shared" si="1"/>
        <v>96100</v>
      </c>
    </row>
    <row r="121" spans="1:6" ht="22.5">
      <c r="A121" s="260" t="s">
        <v>14</v>
      </c>
      <c r="B121" s="261" t="s">
        <v>453</v>
      </c>
      <c r="C121" s="262" t="s">
        <v>548</v>
      </c>
      <c r="D121" s="263">
        <v>96100</v>
      </c>
      <c r="E121" s="264" t="s">
        <v>469</v>
      </c>
      <c r="F121" s="265">
        <f t="shared" si="1"/>
        <v>96100</v>
      </c>
    </row>
    <row r="122" spans="1:6" ht="33.75">
      <c r="A122" s="260" t="s">
        <v>171</v>
      </c>
      <c r="B122" s="261" t="s">
        <v>453</v>
      </c>
      <c r="C122" s="262" t="s">
        <v>549</v>
      </c>
      <c r="D122" s="263">
        <v>96100</v>
      </c>
      <c r="E122" s="264" t="s">
        <v>469</v>
      </c>
      <c r="F122" s="265">
        <f t="shared" si="1"/>
        <v>96100</v>
      </c>
    </row>
    <row r="123" spans="1:6" ht="12.75">
      <c r="A123" s="260" t="s">
        <v>868</v>
      </c>
      <c r="B123" s="261" t="s">
        <v>453</v>
      </c>
      <c r="C123" s="262" t="s">
        <v>882</v>
      </c>
      <c r="D123" s="263">
        <v>96100</v>
      </c>
      <c r="E123" s="264" t="s">
        <v>469</v>
      </c>
      <c r="F123" s="265">
        <f t="shared" si="1"/>
        <v>96100</v>
      </c>
    </row>
    <row r="124" spans="1:6" ht="45">
      <c r="A124" s="248" t="s">
        <v>118</v>
      </c>
      <c r="B124" s="249" t="s">
        <v>453</v>
      </c>
      <c r="C124" s="250" t="s">
        <v>550</v>
      </c>
      <c r="D124" s="251">
        <v>423000</v>
      </c>
      <c r="E124" s="252">
        <v>47000</v>
      </c>
      <c r="F124" s="253">
        <f t="shared" si="1"/>
        <v>376000</v>
      </c>
    </row>
    <row r="125" spans="1:6" ht="12.75">
      <c r="A125" s="248" t="s">
        <v>130</v>
      </c>
      <c r="B125" s="249" t="s">
        <v>453</v>
      </c>
      <c r="C125" s="250" t="s">
        <v>551</v>
      </c>
      <c r="D125" s="251">
        <v>423000</v>
      </c>
      <c r="E125" s="252">
        <v>47000</v>
      </c>
      <c r="F125" s="253">
        <f t="shared" si="1"/>
        <v>376000</v>
      </c>
    </row>
    <row r="126" spans="1:6" ht="33.75">
      <c r="A126" s="260" t="s">
        <v>185</v>
      </c>
      <c r="B126" s="261" t="s">
        <v>453</v>
      </c>
      <c r="C126" s="262" t="s">
        <v>552</v>
      </c>
      <c r="D126" s="263">
        <v>223000</v>
      </c>
      <c r="E126" s="264">
        <v>47000</v>
      </c>
      <c r="F126" s="265">
        <f t="shared" si="1"/>
        <v>176000</v>
      </c>
    </row>
    <row r="127" spans="1:6" ht="22.5">
      <c r="A127" s="260" t="s">
        <v>14</v>
      </c>
      <c r="B127" s="261" t="s">
        <v>453</v>
      </c>
      <c r="C127" s="262" t="s">
        <v>553</v>
      </c>
      <c r="D127" s="263">
        <v>223000</v>
      </c>
      <c r="E127" s="264">
        <v>47000</v>
      </c>
      <c r="F127" s="265">
        <f t="shared" si="1"/>
        <v>176000</v>
      </c>
    </row>
    <row r="128" spans="1:6" ht="33.75">
      <c r="A128" s="260" t="s">
        <v>171</v>
      </c>
      <c r="B128" s="261" t="s">
        <v>453</v>
      </c>
      <c r="C128" s="262" t="s">
        <v>554</v>
      </c>
      <c r="D128" s="263">
        <v>223000</v>
      </c>
      <c r="E128" s="264">
        <v>47000</v>
      </c>
      <c r="F128" s="265">
        <f t="shared" si="1"/>
        <v>176000</v>
      </c>
    </row>
    <row r="129" spans="1:6" ht="12.75">
      <c r="A129" s="260" t="s">
        <v>868</v>
      </c>
      <c r="B129" s="261" t="s">
        <v>453</v>
      </c>
      <c r="C129" s="262" t="s">
        <v>883</v>
      </c>
      <c r="D129" s="263">
        <v>223000</v>
      </c>
      <c r="E129" s="264">
        <v>47000</v>
      </c>
      <c r="F129" s="265">
        <f t="shared" si="1"/>
        <v>176000</v>
      </c>
    </row>
    <row r="130" spans="1:6" ht="33.75">
      <c r="A130" s="260" t="s">
        <v>148</v>
      </c>
      <c r="B130" s="261" t="s">
        <v>453</v>
      </c>
      <c r="C130" s="262" t="s">
        <v>555</v>
      </c>
      <c r="D130" s="263">
        <v>200000</v>
      </c>
      <c r="E130" s="264" t="s">
        <v>469</v>
      </c>
      <c r="F130" s="265">
        <f t="shared" si="1"/>
        <v>200000</v>
      </c>
    </row>
    <row r="131" spans="1:6" ht="22.5">
      <c r="A131" s="260" t="s">
        <v>14</v>
      </c>
      <c r="B131" s="261" t="s">
        <v>453</v>
      </c>
      <c r="C131" s="262" t="s">
        <v>556</v>
      </c>
      <c r="D131" s="263">
        <v>200000</v>
      </c>
      <c r="E131" s="264" t="s">
        <v>469</v>
      </c>
      <c r="F131" s="265">
        <f t="shared" si="1"/>
        <v>200000</v>
      </c>
    </row>
    <row r="132" spans="1:6" ht="33.75">
      <c r="A132" s="260" t="s">
        <v>171</v>
      </c>
      <c r="B132" s="261" t="s">
        <v>453</v>
      </c>
      <c r="C132" s="262" t="s">
        <v>557</v>
      </c>
      <c r="D132" s="263">
        <v>200000</v>
      </c>
      <c r="E132" s="264" t="s">
        <v>469</v>
      </c>
      <c r="F132" s="265">
        <f t="shared" si="1"/>
        <v>200000</v>
      </c>
    </row>
    <row r="133" spans="1:6" ht="12.75">
      <c r="A133" s="260" t="s">
        <v>868</v>
      </c>
      <c r="B133" s="261" t="s">
        <v>453</v>
      </c>
      <c r="C133" s="262" t="s">
        <v>884</v>
      </c>
      <c r="D133" s="263">
        <v>200000</v>
      </c>
      <c r="E133" s="264" t="s">
        <v>469</v>
      </c>
      <c r="F133" s="265">
        <f t="shared" si="1"/>
        <v>200000</v>
      </c>
    </row>
    <row r="134" spans="1:6" ht="12.75">
      <c r="A134" s="248" t="s">
        <v>352</v>
      </c>
      <c r="B134" s="249" t="s">
        <v>453</v>
      </c>
      <c r="C134" s="250" t="s">
        <v>558</v>
      </c>
      <c r="D134" s="251">
        <v>239000</v>
      </c>
      <c r="E134" s="252">
        <v>19920</v>
      </c>
      <c r="F134" s="253">
        <f t="shared" si="1"/>
        <v>219080</v>
      </c>
    </row>
    <row r="135" spans="1:6" ht="22.5">
      <c r="A135" s="248" t="s">
        <v>97</v>
      </c>
      <c r="B135" s="249" t="s">
        <v>453</v>
      </c>
      <c r="C135" s="250" t="s">
        <v>559</v>
      </c>
      <c r="D135" s="251">
        <v>239000</v>
      </c>
      <c r="E135" s="252">
        <v>19920</v>
      </c>
      <c r="F135" s="253">
        <f t="shared" si="1"/>
        <v>219080</v>
      </c>
    </row>
    <row r="136" spans="1:6" ht="56.25">
      <c r="A136" s="248" t="s">
        <v>475</v>
      </c>
      <c r="B136" s="249" t="s">
        <v>453</v>
      </c>
      <c r="C136" s="250" t="s">
        <v>560</v>
      </c>
      <c r="D136" s="251">
        <v>239000</v>
      </c>
      <c r="E136" s="252">
        <v>19920</v>
      </c>
      <c r="F136" s="253">
        <f t="shared" si="1"/>
        <v>219080</v>
      </c>
    </row>
    <row r="137" spans="1:6" ht="45">
      <c r="A137" s="260" t="s">
        <v>561</v>
      </c>
      <c r="B137" s="261" t="s">
        <v>453</v>
      </c>
      <c r="C137" s="262" t="s">
        <v>562</v>
      </c>
      <c r="D137" s="263">
        <v>239000</v>
      </c>
      <c r="E137" s="264">
        <v>19920</v>
      </c>
      <c r="F137" s="265">
        <f t="shared" si="1"/>
        <v>219080</v>
      </c>
    </row>
    <row r="138" spans="1:6" ht="12.75">
      <c r="A138" s="260" t="s">
        <v>188</v>
      </c>
      <c r="B138" s="261" t="s">
        <v>453</v>
      </c>
      <c r="C138" s="262" t="s">
        <v>563</v>
      </c>
      <c r="D138" s="263">
        <v>239000</v>
      </c>
      <c r="E138" s="264">
        <v>19920</v>
      </c>
      <c r="F138" s="265">
        <f t="shared" si="1"/>
        <v>219080</v>
      </c>
    </row>
    <row r="139" spans="1:6" ht="12.75">
      <c r="A139" s="260" t="s">
        <v>31</v>
      </c>
      <c r="B139" s="261" t="s">
        <v>453</v>
      </c>
      <c r="C139" s="262" t="s">
        <v>564</v>
      </c>
      <c r="D139" s="263">
        <v>239000</v>
      </c>
      <c r="E139" s="264">
        <v>19920</v>
      </c>
      <c r="F139" s="265">
        <f t="shared" si="1"/>
        <v>219080</v>
      </c>
    </row>
    <row r="140" spans="1:6" ht="12.75">
      <c r="A140" s="248" t="s">
        <v>961</v>
      </c>
      <c r="B140" s="249" t="s">
        <v>453</v>
      </c>
      <c r="C140" s="250" t="s">
        <v>565</v>
      </c>
      <c r="D140" s="251">
        <v>657000</v>
      </c>
      <c r="E140" s="252" t="s">
        <v>469</v>
      </c>
      <c r="F140" s="253">
        <f t="shared" si="1"/>
        <v>657000</v>
      </c>
    </row>
    <row r="141" spans="1:6" ht="90">
      <c r="A141" s="266" t="s">
        <v>541</v>
      </c>
      <c r="B141" s="249" t="s">
        <v>453</v>
      </c>
      <c r="C141" s="250" t="s">
        <v>566</v>
      </c>
      <c r="D141" s="251">
        <v>657000</v>
      </c>
      <c r="E141" s="252" t="s">
        <v>469</v>
      </c>
      <c r="F141" s="253">
        <f t="shared" si="1"/>
        <v>657000</v>
      </c>
    </row>
    <row r="142" spans="1:6" ht="22.5">
      <c r="A142" s="248" t="s">
        <v>0</v>
      </c>
      <c r="B142" s="249" t="s">
        <v>453</v>
      </c>
      <c r="C142" s="250" t="s">
        <v>567</v>
      </c>
      <c r="D142" s="251">
        <v>657000</v>
      </c>
      <c r="E142" s="252" t="s">
        <v>469</v>
      </c>
      <c r="F142" s="253">
        <f t="shared" si="1"/>
        <v>657000</v>
      </c>
    </row>
    <row r="143" spans="1:6" ht="12.75">
      <c r="A143" s="248" t="s">
        <v>130</v>
      </c>
      <c r="B143" s="249" t="s">
        <v>453</v>
      </c>
      <c r="C143" s="250" t="s">
        <v>568</v>
      </c>
      <c r="D143" s="251">
        <v>380000</v>
      </c>
      <c r="E143" s="252" t="s">
        <v>469</v>
      </c>
      <c r="F143" s="253">
        <f aca="true" t="shared" si="2" ref="F143:F206">IF(OR(D143="-",IF(E143="-",0,E143)&gt;=IF(D143="-",0,D143)),"-",IF(D143="-",0,D143)-IF(E143="-",0,E143))</f>
        <v>380000</v>
      </c>
    </row>
    <row r="144" spans="1:6" ht="33.75">
      <c r="A144" s="260" t="s">
        <v>28</v>
      </c>
      <c r="B144" s="261" t="s">
        <v>453</v>
      </c>
      <c r="C144" s="262" t="s">
        <v>569</v>
      </c>
      <c r="D144" s="263">
        <v>130000</v>
      </c>
      <c r="E144" s="264" t="s">
        <v>469</v>
      </c>
      <c r="F144" s="265">
        <f t="shared" si="2"/>
        <v>130000</v>
      </c>
    </row>
    <row r="145" spans="1:6" ht="22.5">
      <c r="A145" s="260" t="s">
        <v>14</v>
      </c>
      <c r="B145" s="261" t="s">
        <v>453</v>
      </c>
      <c r="C145" s="262" t="s">
        <v>570</v>
      </c>
      <c r="D145" s="263">
        <v>130000</v>
      </c>
      <c r="E145" s="264" t="s">
        <v>469</v>
      </c>
      <c r="F145" s="265">
        <f t="shared" si="2"/>
        <v>130000</v>
      </c>
    </row>
    <row r="146" spans="1:6" ht="33.75">
      <c r="A146" s="260" t="s">
        <v>171</v>
      </c>
      <c r="B146" s="261" t="s">
        <v>453</v>
      </c>
      <c r="C146" s="262" t="s">
        <v>571</v>
      </c>
      <c r="D146" s="263">
        <v>130000</v>
      </c>
      <c r="E146" s="264" t="s">
        <v>469</v>
      </c>
      <c r="F146" s="265">
        <f t="shared" si="2"/>
        <v>130000</v>
      </c>
    </row>
    <row r="147" spans="1:6" ht="12.75">
      <c r="A147" s="260" t="s">
        <v>868</v>
      </c>
      <c r="B147" s="261" t="s">
        <v>453</v>
      </c>
      <c r="C147" s="262" t="s">
        <v>885</v>
      </c>
      <c r="D147" s="263">
        <v>130000</v>
      </c>
      <c r="E147" s="264" t="s">
        <v>469</v>
      </c>
      <c r="F147" s="265">
        <f t="shared" si="2"/>
        <v>130000</v>
      </c>
    </row>
    <row r="148" spans="1:6" ht="22.5">
      <c r="A148" s="260" t="s">
        <v>117</v>
      </c>
      <c r="B148" s="261" t="s">
        <v>453</v>
      </c>
      <c r="C148" s="262" t="s">
        <v>572</v>
      </c>
      <c r="D148" s="263">
        <v>250000</v>
      </c>
      <c r="E148" s="264" t="s">
        <v>469</v>
      </c>
      <c r="F148" s="265">
        <f t="shared" si="2"/>
        <v>250000</v>
      </c>
    </row>
    <row r="149" spans="1:6" ht="22.5">
      <c r="A149" s="260" t="s">
        <v>14</v>
      </c>
      <c r="B149" s="261" t="s">
        <v>453</v>
      </c>
      <c r="C149" s="262" t="s">
        <v>573</v>
      </c>
      <c r="D149" s="263">
        <v>250000</v>
      </c>
      <c r="E149" s="264" t="s">
        <v>469</v>
      </c>
      <c r="F149" s="265">
        <f t="shared" si="2"/>
        <v>250000</v>
      </c>
    </row>
    <row r="150" spans="1:6" ht="33.75">
      <c r="A150" s="260" t="s">
        <v>171</v>
      </c>
      <c r="B150" s="261" t="s">
        <v>453</v>
      </c>
      <c r="C150" s="262" t="s">
        <v>574</v>
      </c>
      <c r="D150" s="263">
        <v>250000</v>
      </c>
      <c r="E150" s="264" t="s">
        <v>469</v>
      </c>
      <c r="F150" s="265">
        <f t="shared" si="2"/>
        <v>250000</v>
      </c>
    </row>
    <row r="151" spans="1:6" ht="12.75">
      <c r="A151" s="260" t="s">
        <v>868</v>
      </c>
      <c r="B151" s="261" t="s">
        <v>453</v>
      </c>
      <c r="C151" s="262" t="s">
        <v>886</v>
      </c>
      <c r="D151" s="263">
        <v>250000</v>
      </c>
      <c r="E151" s="264" t="s">
        <v>469</v>
      </c>
      <c r="F151" s="265">
        <f t="shared" si="2"/>
        <v>250000</v>
      </c>
    </row>
    <row r="152" spans="1:6" ht="33.75">
      <c r="A152" s="248" t="s">
        <v>249</v>
      </c>
      <c r="B152" s="249" t="s">
        <v>453</v>
      </c>
      <c r="C152" s="250" t="s">
        <v>575</v>
      </c>
      <c r="D152" s="251">
        <v>277000</v>
      </c>
      <c r="E152" s="252" t="s">
        <v>469</v>
      </c>
      <c r="F152" s="253">
        <f t="shared" si="2"/>
        <v>277000</v>
      </c>
    </row>
    <row r="153" spans="1:6" ht="12.75">
      <c r="A153" s="260" t="s">
        <v>576</v>
      </c>
      <c r="B153" s="261" t="s">
        <v>453</v>
      </c>
      <c r="C153" s="262" t="s">
        <v>577</v>
      </c>
      <c r="D153" s="263">
        <v>277000</v>
      </c>
      <c r="E153" s="264" t="s">
        <v>469</v>
      </c>
      <c r="F153" s="265">
        <f t="shared" si="2"/>
        <v>277000</v>
      </c>
    </row>
    <row r="154" spans="1:6" ht="22.5">
      <c r="A154" s="260" t="s">
        <v>4</v>
      </c>
      <c r="B154" s="261" t="s">
        <v>453</v>
      </c>
      <c r="C154" s="262" t="s">
        <v>578</v>
      </c>
      <c r="D154" s="263">
        <v>277000</v>
      </c>
      <c r="E154" s="264" t="s">
        <v>469</v>
      </c>
      <c r="F154" s="265">
        <f t="shared" si="2"/>
        <v>277000</v>
      </c>
    </row>
    <row r="155" spans="1:6" ht="12.75">
      <c r="A155" s="260" t="s">
        <v>298</v>
      </c>
      <c r="B155" s="261" t="s">
        <v>453</v>
      </c>
      <c r="C155" s="262" t="s">
        <v>579</v>
      </c>
      <c r="D155" s="263">
        <v>277000</v>
      </c>
      <c r="E155" s="264" t="s">
        <v>469</v>
      </c>
      <c r="F155" s="265">
        <f t="shared" si="2"/>
        <v>277000</v>
      </c>
    </row>
    <row r="156" spans="1:6" ht="33.75">
      <c r="A156" s="260" t="s">
        <v>887</v>
      </c>
      <c r="B156" s="261" t="s">
        <v>453</v>
      </c>
      <c r="C156" s="262" t="s">
        <v>888</v>
      </c>
      <c r="D156" s="263">
        <v>277000</v>
      </c>
      <c r="E156" s="264" t="s">
        <v>469</v>
      </c>
      <c r="F156" s="265">
        <f t="shared" si="2"/>
        <v>277000</v>
      </c>
    </row>
    <row r="157" spans="1:6" ht="33.75">
      <c r="A157" s="248" t="s">
        <v>962</v>
      </c>
      <c r="B157" s="249" t="s">
        <v>453</v>
      </c>
      <c r="C157" s="250" t="s">
        <v>950</v>
      </c>
      <c r="D157" s="251">
        <v>1914857</v>
      </c>
      <c r="E157" s="252">
        <v>918307.01</v>
      </c>
      <c r="F157" s="253">
        <f t="shared" si="2"/>
        <v>996549.99</v>
      </c>
    </row>
    <row r="158" spans="1:6" ht="12.75">
      <c r="A158" s="248" t="s">
        <v>352</v>
      </c>
      <c r="B158" s="249" t="s">
        <v>453</v>
      </c>
      <c r="C158" s="250" t="s">
        <v>580</v>
      </c>
      <c r="D158" s="251">
        <v>1914857</v>
      </c>
      <c r="E158" s="252">
        <v>918307.01</v>
      </c>
      <c r="F158" s="253">
        <f t="shared" si="2"/>
        <v>996549.99</v>
      </c>
    </row>
    <row r="159" spans="1:6" ht="22.5">
      <c r="A159" s="248" t="s">
        <v>97</v>
      </c>
      <c r="B159" s="249" t="s">
        <v>453</v>
      </c>
      <c r="C159" s="250" t="s">
        <v>581</v>
      </c>
      <c r="D159" s="251">
        <v>1914857</v>
      </c>
      <c r="E159" s="252">
        <v>918307.01</v>
      </c>
      <c r="F159" s="253">
        <f t="shared" si="2"/>
        <v>996549.99</v>
      </c>
    </row>
    <row r="160" spans="1:6" ht="45">
      <c r="A160" s="248" t="s">
        <v>410</v>
      </c>
      <c r="B160" s="249" t="s">
        <v>453</v>
      </c>
      <c r="C160" s="250" t="s">
        <v>582</v>
      </c>
      <c r="D160" s="251">
        <v>1914857</v>
      </c>
      <c r="E160" s="252">
        <v>918307.01</v>
      </c>
      <c r="F160" s="253">
        <f t="shared" si="2"/>
        <v>996549.99</v>
      </c>
    </row>
    <row r="161" spans="1:6" ht="33.75">
      <c r="A161" s="260" t="s">
        <v>56</v>
      </c>
      <c r="B161" s="261" t="s">
        <v>453</v>
      </c>
      <c r="C161" s="262" t="s">
        <v>583</v>
      </c>
      <c r="D161" s="263">
        <v>1907817</v>
      </c>
      <c r="E161" s="264">
        <v>911267.01</v>
      </c>
      <c r="F161" s="265">
        <f t="shared" si="2"/>
        <v>996549.99</v>
      </c>
    </row>
    <row r="162" spans="1:6" ht="56.25">
      <c r="A162" s="260" t="s">
        <v>169</v>
      </c>
      <c r="B162" s="261" t="s">
        <v>453</v>
      </c>
      <c r="C162" s="262" t="s">
        <v>584</v>
      </c>
      <c r="D162" s="263">
        <v>1812400</v>
      </c>
      <c r="E162" s="264">
        <v>845938.84</v>
      </c>
      <c r="F162" s="265">
        <f t="shared" si="2"/>
        <v>966461.16</v>
      </c>
    </row>
    <row r="163" spans="1:6" ht="22.5">
      <c r="A163" s="260" t="s">
        <v>170</v>
      </c>
      <c r="B163" s="261" t="s">
        <v>453</v>
      </c>
      <c r="C163" s="262" t="s">
        <v>585</v>
      </c>
      <c r="D163" s="263">
        <v>1812400</v>
      </c>
      <c r="E163" s="264">
        <v>845938.84</v>
      </c>
      <c r="F163" s="265">
        <f t="shared" si="2"/>
        <v>966461.16</v>
      </c>
    </row>
    <row r="164" spans="1:6" ht="22.5">
      <c r="A164" s="260" t="s">
        <v>860</v>
      </c>
      <c r="B164" s="261" t="s">
        <v>453</v>
      </c>
      <c r="C164" s="262" t="s">
        <v>889</v>
      </c>
      <c r="D164" s="263">
        <v>1392000</v>
      </c>
      <c r="E164" s="264">
        <v>661095.47</v>
      </c>
      <c r="F164" s="265">
        <f t="shared" si="2"/>
        <v>730904.53</v>
      </c>
    </row>
    <row r="165" spans="1:6" ht="45">
      <c r="A165" s="260" t="s">
        <v>862</v>
      </c>
      <c r="B165" s="261" t="s">
        <v>453</v>
      </c>
      <c r="C165" s="262" t="s">
        <v>890</v>
      </c>
      <c r="D165" s="263">
        <v>420400</v>
      </c>
      <c r="E165" s="264">
        <v>184843.37</v>
      </c>
      <c r="F165" s="265">
        <f t="shared" si="2"/>
        <v>235556.63</v>
      </c>
    </row>
    <row r="166" spans="1:6" ht="22.5">
      <c r="A166" s="260" t="s">
        <v>14</v>
      </c>
      <c r="B166" s="261" t="s">
        <v>453</v>
      </c>
      <c r="C166" s="262" t="s">
        <v>586</v>
      </c>
      <c r="D166" s="263">
        <v>95417</v>
      </c>
      <c r="E166" s="264">
        <v>65328.17</v>
      </c>
      <c r="F166" s="265">
        <f t="shared" si="2"/>
        <v>30088.83</v>
      </c>
    </row>
    <row r="167" spans="1:6" ht="33.75">
      <c r="A167" s="260" t="s">
        <v>171</v>
      </c>
      <c r="B167" s="261" t="s">
        <v>453</v>
      </c>
      <c r="C167" s="262" t="s">
        <v>587</v>
      </c>
      <c r="D167" s="263">
        <v>95417</v>
      </c>
      <c r="E167" s="264">
        <v>65328.17</v>
      </c>
      <c r="F167" s="265">
        <f t="shared" si="2"/>
        <v>30088.83</v>
      </c>
    </row>
    <row r="168" spans="1:6" ht="12.75">
      <c r="A168" s="260" t="s">
        <v>868</v>
      </c>
      <c r="B168" s="261" t="s">
        <v>453</v>
      </c>
      <c r="C168" s="262" t="s">
        <v>891</v>
      </c>
      <c r="D168" s="263">
        <v>95417</v>
      </c>
      <c r="E168" s="264">
        <v>65328.17</v>
      </c>
      <c r="F168" s="265">
        <f t="shared" si="2"/>
        <v>30088.83</v>
      </c>
    </row>
    <row r="169" spans="1:6" ht="22.5">
      <c r="A169" s="260" t="s">
        <v>57</v>
      </c>
      <c r="B169" s="261" t="s">
        <v>453</v>
      </c>
      <c r="C169" s="262" t="s">
        <v>588</v>
      </c>
      <c r="D169" s="263">
        <v>7040</v>
      </c>
      <c r="E169" s="264">
        <v>7040</v>
      </c>
      <c r="F169" s="265" t="str">
        <f t="shared" si="2"/>
        <v>-</v>
      </c>
    </row>
    <row r="170" spans="1:6" ht="22.5">
      <c r="A170" s="260" t="s">
        <v>14</v>
      </c>
      <c r="B170" s="261" t="s">
        <v>453</v>
      </c>
      <c r="C170" s="262" t="s">
        <v>589</v>
      </c>
      <c r="D170" s="263">
        <v>7040</v>
      </c>
      <c r="E170" s="264">
        <v>7040</v>
      </c>
      <c r="F170" s="265" t="str">
        <f t="shared" si="2"/>
        <v>-</v>
      </c>
    </row>
    <row r="171" spans="1:6" ht="33.75">
      <c r="A171" s="260" t="s">
        <v>171</v>
      </c>
      <c r="B171" s="261" t="s">
        <v>453</v>
      </c>
      <c r="C171" s="262" t="s">
        <v>590</v>
      </c>
      <c r="D171" s="263">
        <v>7040</v>
      </c>
      <c r="E171" s="264">
        <v>7040</v>
      </c>
      <c r="F171" s="265" t="str">
        <f t="shared" si="2"/>
        <v>-</v>
      </c>
    </row>
    <row r="172" spans="1:6" ht="12.75">
      <c r="A172" s="260" t="s">
        <v>868</v>
      </c>
      <c r="B172" s="261" t="s">
        <v>453</v>
      </c>
      <c r="C172" s="262" t="s">
        <v>892</v>
      </c>
      <c r="D172" s="263">
        <v>7040</v>
      </c>
      <c r="E172" s="264">
        <v>7040</v>
      </c>
      <c r="F172" s="265" t="str">
        <f t="shared" si="2"/>
        <v>-</v>
      </c>
    </row>
    <row r="173" spans="1:6" ht="12.75">
      <c r="A173" s="248" t="s">
        <v>299</v>
      </c>
      <c r="B173" s="249" t="s">
        <v>453</v>
      </c>
      <c r="C173" s="250" t="s">
        <v>591</v>
      </c>
      <c r="D173" s="251">
        <v>22466180</v>
      </c>
      <c r="E173" s="252">
        <v>3780537.59</v>
      </c>
      <c r="F173" s="253">
        <f t="shared" si="2"/>
        <v>18685642.41</v>
      </c>
    </row>
    <row r="174" spans="1:6" ht="12.75">
      <c r="A174" s="248" t="s">
        <v>964</v>
      </c>
      <c r="B174" s="249" t="s">
        <v>453</v>
      </c>
      <c r="C174" s="250" t="s">
        <v>592</v>
      </c>
      <c r="D174" s="251">
        <v>260000</v>
      </c>
      <c r="E174" s="252" t="s">
        <v>469</v>
      </c>
      <c r="F174" s="253">
        <f t="shared" si="2"/>
        <v>260000</v>
      </c>
    </row>
    <row r="175" spans="1:6" ht="22.5">
      <c r="A175" s="248" t="s">
        <v>593</v>
      </c>
      <c r="B175" s="249" t="s">
        <v>453</v>
      </c>
      <c r="C175" s="250" t="s">
        <v>594</v>
      </c>
      <c r="D175" s="251">
        <v>260000</v>
      </c>
      <c r="E175" s="252" t="s">
        <v>469</v>
      </c>
      <c r="F175" s="253">
        <f t="shared" si="2"/>
        <v>260000</v>
      </c>
    </row>
    <row r="176" spans="1:6" ht="22.5">
      <c r="A176" s="248" t="s">
        <v>595</v>
      </c>
      <c r="B176" s="249" t="s">
        <v>453</v>
      </c>
      <c r="C176" s="250" t="s">
        <v>596</v>
      </c>
      <c r="D176" s="251">
        <v>260000</v>
      </c>
      <c r="E176" s="252" t="s">
        <v>469</v>
      </c>
      <c r="F176" s="253">
        <f t="shared" si="2"/>
        <v>260000</v>
      </c>
    </row>
    <row r="177" spans="1:6" ht="12.75">
      <c r="A177" s="248" t="s">
        <v>130</v>
      </c>
      <c r="B177" s="249" t="s">
        <v>453</v>
      </c>
      <c r="C177" s="250" t="s">
        <v>597</v>
      </c>
      <c r="D177" s="251">
        <v>260000</v>
      </c>
      <c r="E177" s="252" t="s">
        <v>469</v>
      </c>
      <c r="F177" s="253">
        <f t="shared" si="2"/>
        <v>260000</v>
      </c>
    </row>
    <row r="178" spans="1:6" ht="22.5">
      <c r="A178" s="260" t="s">
        <v>397</v>
      </c>
      <c r="B178" s="261" t="s">
        <v>453</v>
      </c>
      <c r="C178" s="262" t="s">
        <v>598</v>
      </c>
      <c r="D178" s="263">
        <v>260000</v>
      </c>
      <c r="E178" s="264" t="s">
        <v>469</v>
      </c>
      <c r="F178" s="265">
        <f t="shared" si="2"/>
        <v>260000</v>
      </c>
    </row>
    <row r="179" spans="1:6" ht="12.75">
      <c r="A179" s="260" t="s">
        <v>144</v>
      </c>
      <c r="B179" s="261" t="s">
        <v>453</v>
      </c>
      <c r="C179" s="262" t="s">
        <v>599</v>
      </c>
      <c r="D179" s="263">
        <v>260000</v>
      </c>
      <c r="E179" s="264" t="s">
        <v>469</v>
      </c>
      <c r="F179" s="265">
        <f t="shared" si="2"/>
        <v>260000</v>
      </c>
    </row>
    <row r="180" spans="1:6" ht="45">
      <c r="A180" s="260" t="s">
        <v>1</v>
      </c>
      <c r="B180" s="261" t="s">
        <v>453</v>
      </c>
      <c r="C180" s="262" t="s">
        <v>600</v>
      </c>
      <c r="D180" s="263">
        <v>260000</v>
      </c>
      <c r="E180" s="264" t="s">
        <v>469</v>
      </c>
      <c r="F180" s="265">
        <f t="shared" si="2"/>
        <v>260000</v>
      </c>
    </row>
    <row r="181" spans="1:6" ht="56.25">
      <c r="A181" s="260" t="s">
        <v>893</v>
      </c>
      <c r="B181" s="261" t="s">
        <v>453</v>
      </c>
      <c r="C181" s="262" t="s">
        <v>894</v>
      </c>
      <c r="D181" s="263">
        <v>260000</v>
      </c>
      <c r="E181" s="264" t="s">
        <v>469</v>
      </c>
      <c r="F181" s="265">
        <f t="shared" si="2"/>
        <v>260000</v>
      </c>
    </row>
    <row r="182" spans="1:6" ht="12.75">
      <c r="A182" s="248" t="s">
        <v>963</v>
      </c>
      <c r="B182" s="249" t="s">
        <v>453</v>
      </c>
      <c r="C182" s="250" t="s">
        <v>601</v>
      </c>
      <c r="D182" s="251">
        <v>2750000</v>
      </c>
      <c r="E182" s="252">
        <v>904524.59</v>
      </c>
      <c r="F182" s="253">
        <f t="shared" si="2"/>
        <v>1845475.4100000001</v>
      </c>
    </row>
    <row r="183" spans="1:6" ht="45">
      <c r="A183" s="248" t="s">
        <v>602</v>
      </c>
      <c r="B183" s="249" t="s">
        <v>453</v>
      </c>
      <c r="C183" s="250" t="s">
        <v>603</v>
      </c>
      <c r="D183" s="251">
        <v>2750000</v>
      </c>
      <c r="E183" s="252">
        <v>904524.59</v>
      </c>
      <c r="F183" s="253">
        <f t="shared" si="2"/>
        <v>1845475.4100000001</v>
      </c>
    </row>
    <row r="184" spans="1:6" ht="22.5">
      <c r="A184" s="248" t="s">
        <v>353</v>
      </c>
      <c r="B184" s="249" t="s">
        <v>453</v>
      </c>
      <c r="C184" s="250" t="s">
        <v>604</v>
      </c>
      <c r="D184" s="251">
        <v>2750000</v>
      </c>
      <c r="E184" s="252">
        <v>904524.59</v>
      </c>
      <c r="F184" s="253">
        <f t="shared" si="2"/>
        <v>1845475.4100000001</v>
      </c>
    </row>
    <row r="185" spans="1:6" ht="12.75">
      <c r="A185" s="248" t="s">
        <v>130</v>
      </c>
      <c r="B185" s="249" t="s">
        <v>453</v>
      </c>
      <c r="C185" s="250" t="s">
        <v>605</v>
      </c>
      <c r="D185" s="251">
        <v>2750000</v>
      </c>
      <c r="E185" s="252">
        <v>904524.59</v>
      </c>
      <c r="F185" s="253">
        <f t="shared" si="2"/>
        <v>1845475.4100000001</v>
      </c>
    </row>
    <row r="186" spans="1:6" ht="22.5">
      <c r="A186" s="260" t="s">
        <v>354</v>
      </c>
      <c r="B186" s="261" t="s">
        <v>453</v>
      </c>
      <c r="C186" s="262" t="s">
        <v>606</v>
      </c>
      <c r="D186" s="263">
        <v>2750000</v>
      </c>
      <c r="E186" s="264">
        <v>904524.59</v>
      </c>
      <c r="F186" s="265">
        <f t="shared" si="2"/>
        <v>1845475.4100000001</v>
      </c>
    </row>
    <row r="187" spans="1:6" ht="22.5">
      <c r="A187" s="260" t="s">
        <v>14</v>
      </c>
      <c r="B187" s="261" t="s">
        <v>453</v>
      </c>
      <c r="C187" s="262" t="s">
        <v>607</v>
      </c>
      <c r="D187" s="263">
        <v>2750000</v>
      </c>
      <c r="E187" s="264">
        <v>904524.59</v>
      </c>
      <c r="F187" s="265">
        <f t="shared" si="2"/>
        <v>1845475.4100000001</v>
      </c>
    </row>
    <row r="188" spans="1:6" ht="33.75">
      <c r="A188" s="260" t="s">
        <v>171</v>
      </c>
      <c r="B188" s="261" t="s">
        <v>453</v>
      </c>
      <c r="C188" s="262" t="s">
        <v>608</v>
      </c>
      <c r="D188" s="263">
        <v>2750000</v>
      </c>
      <c r="E188" s="264">
        <v>904524.59</v>
      </c>
      <c r="F188" s="265">
        <f t="shared" si="2"/>
        <v>1845475.4100000001</v>
      </c>
    </row>
    <row r="189" spans="1:6" ht="12.75">
      <c r="A189" s="260" t="s">
        <v>868</v>
      </c>
      <c r="B189" s="261" t="s">
        <v>453</v>
      </c>
      <c r="C189" s="262" t="s">
        <v>895</v>
      </c>
      <c r="D189" s="263">
        <v>2750000</v>
      </c>
      <c r="E189" s="264">
        <v>904524.59</v>
      </c>
      <c r="F189" s="265">
        <f t="shared" si="2"/>
        <v>1845475.4100000001</v>
      </c>
    </row>
    <row r="190" spans="1:6" ht="12.75">
      <c r="A190" s="248" t="s">
        <v>965</v>
      </c>
      <c r="B190" s="249" t="s">
        <v>453</v>
      </c>
      <c r="C190" s="250" t="s">
        <v>609</v>
      </c>
      <c r="D190" s="251">
        <v>19366180</v>
      </c>
      <c r="E190" s="252">
        <v>2876013</v>
      </c>
      <c r="F190" s="253">
        <f t="shared" si="2"/>
        <v>16490167</v>
      </c>
    </row>
    <row r="191" spans="1:6" ht="33.75">
      <c r="A191" s="248" t="s">
        <v>610</v>
      </c>
      <c r="B191" s="249" t="s">
        <v>453</v>
      </c>
      <c r="C191" s="250" t="s">
        <v>611</v>
      </c>
      <c r="D191" s="251">
        <v>686500</v>
      </c>
      <c r="E191" s="252">
        <v>118445</v>
      </c>
      <c r="F191" s="253">
        <f t="shared" si="2"/>
        <v>568055</v>
      </c>
    </row>
    <row r="192" spans="1:6" ht="22.5">
      <c r="A192" s="248" t="s">
        <v>2</v>
      </c>
      <c r="B192" s="249" t="s">
        <v>453</v>
      </c>
      <c r="C192" s="250" t="s">
        <v>612</v>
      </c>
      <c r="D192" s="251">
        <v>686500</v>
      </c>
      <c r="E192" s="252">
        <v>118445</v>
      </c>
      <c r="F192" s="253">
        <f t="shared" si="2"/>
        <v>568055</v>
      </c>
    </row>
    <row r="193" spans="1:6" ht="12.75">
      <c r="A193" s="248" t="s">
        <v>130</v>
      </c>
      <c r="B193" s="249" t="s">
        <v>453</v>
      </c>
      <c r="C193" s="250" t="s">
        <v>613</v>
      </c>
      <c r="D193" s="251">
        <v>686500</v>
      </c>
      <c r="E193" s="252">
        <v>118445</v>
      </c>
      <c r="F193" s="253">
        <f t="shared" si="2"/>
        <v>568055</v>
      </c>
    </row>
    <row r="194" spans="1:6" ht="12.75">
      <c r="A194" s="260" t="s">
        <v>19</v>
      </c>
      <c r="B194" s="261" t="s">
        <v>453</v>
      </c>
      <c r="C194" s="262" t="s">
        <v>614</v>
      </c>
      <c r="D194" s="263">
        <v>686500</v>
      </c>
      <c r="E194" s="264">
        <v>118445</v>
      </c>
      <c r="F194" s="265">
        <f t="shared" si="2"/>
        <v>568055</v>
      </c>
    </row>
    <row r="195" spans="1:6" ht="22.5">
      <c r="A195" s="260" t="s">
        <v>14</v>
      </c>
      <c r="B195" s="261" t="s">
        <v>453</v>
      </c>
      <c r="C195" s="262" t="s">
        <v>615</v>
      </c>
      <c r="D195" s="263">
        <v>686500</v>
      </c>
      <c r="E195" s="264">
        <v>118445</v>
      </c>
      <c r="F195" s="265">
        <f t="shared" si="2"/>
        <v>568055</v>
      </c>
    </row>
    <row r="196" spans="1:6" ht="33.75">
      <c r="A196" s="260" t="s">
        <v>171</v>
      </c>
      <c r="B196" s="261" t="s">
        <v>453</v>
      </c>
      <c r="C196" s="262" t="s">
        <v>616</v>
      </c>
      <c r="D196" s="263">
        <v>686500</v>
      </c>
      <c r="E196" s="264">
        <v>118445</v>
      </c>
      <c r="F196" s="265">
        <f t="shared" si="2"/>
        <v>568055</v>
      </c>
    </row>
    <row r="197" spans="1:6" ht="12.75">
      <c r="A197" s="260" t="s">
        <v>868</v>
      </c>
      <c r="B197" s="261" t="s">
        <v>453</v>
      </c>
      <c r="C197" s="262" t="s">
        <v>896</v>
      </c>
      <c r="D197" s="263">
        <v>686500</v>
      </c>
      <c r="E197" s="264">
        <v>118445</v>
      </c>
      <c r="F197" s="265">
        <f t="shared" si="2"/>
        <v>568055</v>
      </c>
    </row>
    <row r="198" spans="1:6" ht="33.75">
      <c r="A198" s="248" t="s">
        <v>617</v>
      </c>
      <c r="B198" s="249" t="s">
        <v>453</v>
      </c>
      <c r="C198" s="250" t="s">
        <v>618</v>
      </c>
      <c r="D198" s="251">
        <v>18679680</v>
      </c>
      <c r="E198" s="252">
        <v>2757568</v>
      </c>
      <c r="F198" s="253">
        <f t="shared" si="2"/>
        <v>15922112</v>
      </c>
    </row>
    <row r="199" spans="1:6" ht="22.5">
      <c r="A199" s="248" t="s">
        <v>3</v>
      </c>
      <c r="B199" s="249" t="s">
        <v>453</v>
      </c>
      <c r="C199" s="250" t="s">
        <v>619</v>
      </c>
      <c r="D199" s="251">
        <v>18679680</v>
      </c>
      <c r="E199" s="252">
        <v>2757568</v>
      </c>
      <c r="F199" s="253">
        <f t="shared" si="2"/>
        <v>15922112</v>
      </c>
    </row>
    <row r="200" spans="1:6" ht="12.75">
      <c r="A200" s="248" t="s">
        <v>130</v>
      </c>
      <c r="B200" s="249" t="s">
        <v>453</v>
      </c>
      <c r="C200" s="250" t="s">
        <v>620</v>
      </c>
      <c r="D200" s="251">
        <v>5489793.38</v>
      </c>
      <c r="E200" s="252">
        <v>2757568</v>
      </c>
      <c r="F200" s="253">
        <f t="shared" si="2"/>
        <v>2732225.38</v>
      </c>
    </row>
    <row r="201" spans="1:6" ht="12.75">
      <c r="A201" s="260" t="s">
        <v>18</v>
      </c>
      <c r="B201" s="261" t="s">
        <v>453</v>
      </c>
      <c r="C201" s="262" t="s">
        <v>621</v>
      </c>
      <c r="D201" s="263">
        <v>219493.38</v>
      </c>
      <c r="E201" s="264">
        <v>120150</v>
      </c>
      <c r="F201" s="265">
        <f t="shared" si="2"/>
        <v>99343.38</v>
      </c>
    </row>
    <row r="202" spans="1:6" ht="22.5">
      <c r="A202" s="260" t="s">
        <v>14</v>
      </c>
      <c r="B202" s="261" t="s">
        <v>453</v>
      </c>
      <c r="C202" s="262" t="s">
        <v>622</v>
      </c>
      <c r="D202" s="263">
        <v>219493.38</v>
      </c>
      <c r="E202" s="264">
        <v>120150</v>
      </c>
      <c r="F202" s="265">
        <f t="shared" si="2"/>
        <v>99343.38</v>
      </c>
    </row>
    <row r="203" spans="1:6" ht="33.75">
      <c r="A203" s="260" t="s">
        <v>171</v>
      </c>
      <c r="B203" s="261" t="s">
        <v>453</v>
      </c>
      <c r="C203" s="262" t="s">
        <v>623</v>
      </c>
      <c r="D203" s="263">
        <v>219493.38</v>
      </c>
      <c r="E203" s="264">
        <v>120150</v>
      </c>
      <c r="F203" s="265">
        <f t="shared" si="2"/>
        <v>99343.38</v>
      </c>
    </row>
    <row r="204" spans="1:6" ht="12.75">
      <c r="A204" s="260" t="s">
        <v>868</v>
      </c>
      <c r="B204" s="261" t="s">
        <v>453</v>
      </c>
      <c r="C204" s="262" t="s">
        <v>897</v>
      </c>
      <c r="D204" s="263">
        <v>219493.38</v>
      </c>
      <c r="E204" s="264">
        <v>120150</v>
      </c>
      <c r="F204" s="265">
        <f t="shared" si="2"/>
        <v>99343.38</v>
      </c>
    </row>
    <row r="205" spans="1:6" ht="33.75">
      <c r="A205" s="260" t="s">
        <v>437</v>
      </c>
      <c r="B205" s="261" t="s">
        <v>453</v>
      </c>
      <c r="C205" s="262" t="s">
        <v>438</v>
      </c>
      <c r="D205" s="263">
        <v>40000</v>
      </c>
      <c r="E205" s="264">
        <v>40000</v>
      </c>
      <c r="F205" s="265" t="str">
        <f t="shared" si="2"/>
        <v>-</v>
      </c>
    </row>
    <row r="206" spans="1:6" ht="22.5">
      <c r="A206" s="260" t="s">
        <v>14</v>
      </c>
      <c r="B206" s="261" t="s">
        <v>453</v>
      </c>
      <c r="C206" s="262" t="s">
        <v>624</v>
      </c>
      <c r="D206" s="263">
        <v>40000</v>
      </c>
      <c r="E206" s="264">
        <v>40000</v>
      </c>
      <c r="F206" s="265" t="str">
        <f t="shared" si="2"/>
        <v>-</v>
      </c>
    </row>
    <row r="207" spans="1:6" ht="33.75">
      <c r="A207" s="260" t="s">
        <v>171</v>
      </c>
      <c r="B207" s="261" t="s">
        <v>453</v>
      </c>
      <c r="C207" s="262" t="s">
        <v>625</v>
      </c>
      <c r="D207" s="263">
        <v>40000</v>
      </c>
      <c r="E207" s="264">
        <v>40000</v>
      </c>
      <c r="F207" s="265" t="str">
        <f aca="true" t="shared" si="3" ref="F207:F270">IF(OR(D207="-",IF(E207="-",0,E207)&gt;=IF(D207="-",0,D207)),"-",IF(D207="-",0,D207)-IF(E207="-",0,E207))</f>
        <v>-</v>
      </c>
    </row>
    <row r="208" spans="1:6" ht="12.75">
      <c r="A208" s="260" t="s">
        <v>868</v>
      </c>
      <c r="B208" s="261" t="s">
        <v>453</v>
      </c>
      <c r="C208" s="262" t="s">
        <v>898</v>
      </c>
      <c r="D208" s="263">
        <v>40000</v>
      </c>
      <c r="E208" s="264">
        <v>40000</v>
      </c>
      <c r="F208" s="265" t="str">
        <f t="shared" si="3"/>
        <v>-</v>
      </c>
    </row>
    <row r="209" spans="1:6" ht="22.5">
      <c r="A209" s="260" t="s">
        <v>117</v>
      </c>
      <c r="B209" s="261" t="s">
        <v>453</v>
      </c>
      <c r="C209" s="262" t="s">
        <v>626</v>
      </c>
      <c r="D209" s="263">
        <v>98700</v>
      </c>
      <c r="E209" s="264" t="s">
        <v>469</v>
      </c>
      <c r="F209" s="265">
        <f t="shared" si="3"/>
        <v>98700</v>
      </c>
    </row>
    <row r="210" spans="1:6" ht="22.5">
      <c r="A210" s="260" t="s">
        <v>14</v>
      </c>
      <c r="B210" s="261" t="s">
        <v>453</v>
      </c>
      <c r="C210" s="262" t="s">
        <v>627</v>
      </c>
      <c r="D210" s="263">
        <v>98700</v>
      </c>
      <c r="E210" s="264" t="s">
        <v>469</v>
      </c>
      <c r="F210" s="265">
        <f t="shared" si="3"/>
        <v>98700</v>
      </c>
    </row>
    <row r="211" spans="1:6" ht="33.75">
      <c r="A211" s="260" t="s">
        <v>171</v>
      </c>
      <c r="B211" s="261" t="s">
        <v>453</v>
      </c>
      <c r="C211" s="262" t="s">
        <v>628</v>
      </c>
      <c r="D211" s="263">
        <v>98700</v>
      </c>
      <c r="E211" s="264" t="s">
        <v>469</v>
      </c>
      <c r="F211" s="265">
        <f t="shared" si="3"/>
        <v>98700</v>
      </c>
    </row>
    <row r="212" spans="1:6" ht="12.75">
      <c r="A212" s="260" t="s">
        <v>868</v>
      </c>
      <c r="B212" s="261" t="s">
        <v>453</v>
      </c>
      <c r="C212" s="262" t="s">
        <v>899</v>
      </c>
      <c r="D212" s="263">
        <v>98700</v>
      </c>
      <c r="E212" s="264" t="s">
        <v>469</v>
      </c>
      <c r="F212" s="265">
        <f t="shared" si="3"/>
        <v>98700</v>
      </c>
    </row>
    <row r="213" spans="1:6" ht="12.75">
      <c r="A213" s="260" t="s">
        <v>19</v>
      </c>
      <c r="B213" s="261" t="s">
        <v>453</v>
      </c>
      <c r="C213" s="262" t="s">
        <v>629</v>
      </c>
      <c r="D213" s="263">
        <v>5131600</v>
      </c>
      <c r="E213" s="264">
        <v>2597418</v>
      </c>
      <c r="F213" s="265">
        <f t="shared" si="3"/>
        <v>2534182</v>
      </c>
    </row>
    <row r="214" spans="1:6" ht="22.5">
      <c r="A214" s="260" t="s">
        <v>14</v>
      </c>
      <c r="B214" s="261" t="s">
        <v>453</v>
      </c>
      <c r="C214" s="262" t="s">
        <v>630</v>
      </c>
      <c r="D214" s="263">
        <v>5131600</v>
      </c>
      <c r="E214" s="264">
        <v>2597418</v>
      </c>
      <c r="F214" s="265">
        <f t="shared" si="3"/>
        <v>2534182</v>
      </c>
    </row>
    <row r="215" spans="1:6" ht="33.75">
      <c r="A215" s="260" t="s">
        <v>171</v>
      </c>
      <c r="B215" s="261" t="s">
        <v>453</v>
      </c>
      <c r="C215" s="262" t="s">
        <v>631</v>
      </c>
      <c r="D215" s="263">
        <v>5131600</v>
      </c>
      <c r="E215" s="264">
        <v>2597418</v>
      </c>
      <c r="F215" s="265">
        <f t="shared" si="3"/>
        <v>2534182</v>
      </c>
    </row>
    <row r="216" spans="1:6" ht="12.75">
      <c r="A216" s="260" t="s">
        <v>868</v>
      </c>
      <c r="B216" s="261" t="s">
        <v>453</v>
      </c>
      <c r="C216" s="262" t="s">
        <v>900</v>
      </c>
      <c r="D216" s="263">
        <v>5131600</v>
      </c>
      <c r="E216" s="264">
        <v>2597418</v>
      </c>
      <c r="F216" s="265">
        <f t="shared" si="3"/>
        <v>2534182</v>
      </c>
    </row>
    <row r="217" spans="1:6" ht="45">
      <c r="A217" s="248" t="s">
        <v>381</v>
      </c>
      <c r="B217" s="249" t="s">
        <v>453</v>
      </c>
      <c r="C217" s="250" t="s">
        <v>632</v>
      </c>
      <c r="D217" s="251">
        <v>13189886.62</v>
      </c>
      <c r="E217" s="252" t="s">
        <v>469</v>
      </c>
      <c r="F217" s="253">
        <f t="shared" si="3"/>
        <v>13189886.62</v>
      </c>
    </row>
    <row r="218" spans="1:6" ht="33.75">
      <c r="A218" s="260" t="s">
        <v>398</v>
      </c>
      <c r="B218" s="261" t="s">
        <v>453</v>
      </c>
      <c r="C218" s="262" t="s">
        <v>416</v>
      </c>
      <c r="D218" s="263">
        <v>9838724.33</v>
      </c>
      <c r="E218" s="264" t="s">
        <v>469</v>
      </c>
      <c r="F218" s="265">
        <f t="shared" si="3"/>
        <v>9838724.33</v>
      </c>
    </row>
    <row r="219" spans="1:6" ht="22.5">
      <c r="A219" s="260" t="s">
        <v>14</v>
      </c>
      <c r="B219" s="261" t="s">
        <v>453</v>
      </c>
      <c r="C219" s="262" t="s">
        <v>417</v>
      </c>
      <c r="D219" s="263">
        <v>9838724.33</v>
      </c>
      <c r="E219" s="264" t="s">
        <v>469</v>
      </c>
      <c r="F219" s="265">
        <f t="shared" si="3"/>
        <v>9838724.33</v>
      </c>
    </row>
    <row r="220" spans="1:6" ht="33.75">
      <c r="A220" s="260" t="s">
        <v>171</v>
      </c>
      <c r="B220" s="261" t="s">
        <v>453</v>
      </c>
      <c r="C220" s="262" t="s">
        <v>418</v>
      </c>
      <c r="D220" s="263">
        <v>9838724.33</v>
      </c>
      <c r="E220" s="264" t="s">
        <v>469</v>
      </c>
      <c r="F220" s="265">
        <f t="shared" si="3"/>
        <v>9838724.33</v>
      </c>
    </row>
    <row r="221" spans="1:6" ht="12.75">
      <c r="A221" s="260" t="s">
        <v>868</v>
      </c>
      <c r="B221" s="261" t="s">
        <v>453</v>
      </c>
      <c r="C221" s="262" t="s">
        <v>901</v>
      </c>
      <c r="D221" s="263">
        <v>9838724.33</v>
      </c>
      <c r="E221" s="264" t="s">
        <v>469</v>
      </c>
      <c r="F221" s="265">
        <f t="shared" si="3"/>
        <v>9838724.33</v>
      </c>
    </row>
    <row r="222" spans="1:6" ht="45">
      <c r="A222" s="260" t="s">
        <v>633</v>
      </c>
      <c r="B222" s="261" t="s">
        <v>453</v>
      </c>
      <c r="C222" s="262" t="s">
        <v>634</v>
      </c>
      <c r="D222" s="263">
        <v>1069746</v>
      </c>
      <c r="E222" s="264" t="s">
        <v>469</v>
      </c>
      <c r="F222" s="265">
        <f t="shared" si="3"/>
        <v>1069746</v>
      </c>
    </row>
    <row r="223" spans="1:6" ht="22.5">
      <c r="A223" s="260" t="s">
        <v>14</v>
      </c>
      <c r="B223" s="261" t="s">
        <v>453</v>
      </c>
      <c r="C223" s="262" t="s">
        <v>635</v>
      </c>
      <c r="D223" s="263">
        <v>1069746</v>
      </c>
      <c r="E223" s="264" t="s">
        <v>469</v>
      </c>
      <c r="F223" s="265">
        <f t="shared" si="3"/>
        <v>1069746</v>
      </c>
    </row>
    <row r="224" spans="1:6" ht="33.75">
      <c r="A224" s="260" t="s">
        <v>171</v>
      </c>
      <c r="B224" s="261" t="s">
        <v>453</v>
      </c>
      <c r="C224" s="262" t="s">
        <v>636</v>
      </c>
      <c r="D224" s="263">
        <v>1069746</v>
      </c>
      <c r="E224" s="264" t="s">
        <v>469</v>
      </c>
      <c r="F224" s="265">
        <f t="shared" si="3"/>
        <v>1069746</v>
      </c>
    </row>
    <row r="225" spans="1:6" ht="12.75">
      <c r="A225" s="260" t="s">
        <v>868</v>
      </c>
      <c r="B225" s="261" t="s">
        <v>453</v>
      </c>
      <c r="C225" s="262" t="s">
        <v>902</v>
      </c>
      <c r="D225" s="263">
        <v>1069746</v>
      </c>
      <c r="E225" s="264" t="s">
        <v>469</v>
      </c>
      <c r="F225" s="265">
        <f t="shared" si="3"/>
        <v>1069746</v>
      </c>
    </row>
    <row r="226" spans="1:6" ht="67.5">
      <c r="A226" s="260" t="s">
        <v>637</v>
      </c>
      <c r="B226" s="261" t="s">
        <v>453</v>
      </c>
      <c r="C226" s="262" t="s">
        <v>638</v>
      </c>
      <c r="D226" s="263">
        <v>2281416.29</v>
      </c>
      <c r="E226" s="264" t="s">
        <v>469</v>
      </c>
      <c r="F226" s="265">
        <f t="shared" si="3"/>
        <v>2281416.29</v>
      </c>
    </row>
    <row r="227" spans="1:6" ht="22.5">
      <c r="A227" s="260" t="s">
        <v>14</v>
      </c>
      <c r="B227" s="261" t="s">
        <v>453</v>
      </c>
      <c r="C227" s="262" t="s">
        <v>639</v>
      </c>
      <c r="D227" s="263">
        <v>2281416.29</v>
      </c>
      <c r="E227" s="264" t="s">
        <v>469</v>
      </c>
      <c r="F227" s="265">
        <f t="shared" si="3"/>
        <v>2281416.29</v>
      </c>
    </row>
    <row r="228" spans="1:6" ht="33.75">
      <c r="A228" s="260" t="s">
        <v>171</v>
      </c>
      <c r="B228" s="261" t="s">
        <v>453</v>
      </c>
      <c r="C228" s="262" t="s">
        <v>640</v>
      </c>
      <c r="D228" s="263">
        <v>2281416.29</v>
      </c>
      <c r="E228" s="264" t="s">
        <v>469</v>
      </c>
      <c r="F228" s="265">
        <f t="shared" si="3"/>
        <v>2281416.29</v>
      </c>
    </row>
    <row r="229" spans="1:6" ht="12.75">
      <c r="A229" s="260" t="s">
        <v>868</v>
      </c>
      <c r="B229" s="261" t="s">
        <v>453</v>
      </c>
      <c r="C229" s="262" t="s">
        <v>903</v>
      </c>
      <c r="D229" s="263">
        <v>2281416.29</v>
      </c>
      <c r="E229" s="264" t="s">
        <v>469</v>
      </c>
      <c r="F229" s="265">
        <f t="shared" si="3"/>
        <v>2281416.29</v>
      </c>
    </row>
    <row r="230" spans="1:6" ht="22.5">
      <c r="A230" s="248" t="s">
        <v>966</v>
      </c>
      <c r="B230" s="249" t="s">
        <v>453</v>
      </c>
      <c r="C230" s="250" t="s">
        <v>641</v>
      </c>
      <c r="D230" s="251">
        <v>90000</v>
      </c>
      <c r="E230" s="252" t="s">
        <v>469</v>
      </c>
      <c r="F230" s="253">
        <f t="shared" si="3"/>
        <v>90000</v>
      </c>
    </row>
    <row r="231" spans="1:6" ht="45">
      <c r="A231" s="248" t="s">
        <v>602</v>
      </c>
      <c r="B231" s="249" t="s">
        <v>453</v>
      </c>
      <c r="C231" s="250" t="s">
        <v>642</v>
      </c>
      <c r="D231" s="251">
        <v>90000</v>
      </c>
      <c r="E231" s="252" t="s">
        <v>469</v>
      </c>
      <c r="F231" s="253">
        <f t="shared" si="3"/>
        <v>90000</v>
      </c>
    </row>
    <row r="232" spans="1:6" ht="33.75">
      <c r="A232" s="248" t="s">
        <v>345</v>
      </c>
      <c r="B232" s="249" t="s">
        <v>453</v>
      </c>
      <c r="C232" s="250" t="s">
        <v>643</v>
      </c>
      <c r="D232" s="251">
        <v>90000</v>
      </c>
      <c r="E232" s="252" t="s">
        <v>469</v>
      </c>
      <c r="F232" s="253">
        <f t="shared" si="3"/>
        <v>90000</v>
      </c>
    </row>
    <row r="233" spans="1:6" ht="12.75">
      <c r="A233" s="248" t="s">
        <v>130</v>
      </c>
      <c r="B233" s="249" t="s">
        <v>453</v>
      </c>
      <c r="C233" s="250" t="s">
        <v>644</v>
      </c>
      <c r="D233" s="251">
        <v>90000</v>
      </c>
      <c r="E233" s="252" t="s">
        <v>469</v>
      </c>
      <c r="F233" s="253">
        <f t="shared" si="3"/>
        <v>90000</v>
      </c>
    </row>
    <row r="234" spans="1:6" ht="22.5">
      <c r="A234" s="260" t="s">
        <v>155</v>
      </c>
      <c r="B234" s="261" t="s">
        <v>453</v>
      </c>
      <c r="C234" s="262" t="s">
        <v>645</v>
      </c>
      <c r="D234" s="263">
        <v>90000</v>
      </c>
      <c r="E234" s="264" t="s">
        <v>469</v>
      </c>
      <c r="F234" s="265">
        <f t="shared" si="3"/>
        <v>90000</v>
      </c>
    </row>
    <row r="235" spans="1:6" ht="22.5">
      <c r="A235" s="260" t="s">
        <v>14</v>
      </c>
      <c r="B235" s="261" t="s">
        <v>453</v>
      </c>
      <c r="C235" s="262" t="s">
        <v>646</v>
      </c>
      <c r="D235" s="263">
        <v>90000</v>
      </c>
      <c r="E235" s="264" t="s">
        <v>469</v>
      </c>
      <c r="F235" s="265">
        <f t="shared" si="3"/>
        <v>90000</v>
      </c>
    </row>
    <row r="236" spans="1:6" ht="33.75">
      <c r="A236" s="260" t="s">
        <v>171</v>
      </c>
      <c r="B236" s="261" t="s">
        <v>453</v>
      </c>
      <c r="C236" s="262" t="s">
        <v>647</v>
      </c>
      <c r="D236" s="263">
        <v>90000</v>
      </c>
      <c r="E236" s="264" t="s">
        <v>469</v>
      </c>
      <c r="F236" s="265">
        <f t="shared" si="3"/>
        <v>90000</v>
      </c>
    </row>
    <row r="237" spans="1:6" ht="12.75">
      <c r="A237" s="260" t="s">
        <v>868</v>
      </c>
      <c r="B237" s="261" t="s">
        <v>453</v>
      </c>
      <c r="C237" s="262" t="s">
        <v>904</v>
      </c>
      <c r="D237" s="263">
        <v>90000</v>
      </c>
      <c r="E237" s="264" t="s">
        <v>469</v>
      </c>
      <c r="F237" s="265">
        <f t="shared" si="3"/>
        <v>90000</v>
      </c>
    </row>
    <row r="238" spans="1:6" ht="12.75">
      <c r="A238" s="248" t="s">
        <v>247</v>
      </c>
      <c r="B238" s="249" t="s">
        <v>453</v>
      </c>
      <c r="C238" s="250" t="s">
        <v>648</v>
      </c>
      <c r="D238" s="251">
        <v>30154555.1</v>
      </c>
      <c r="E238" s="252">
        <v>9634435.96</v>
      </c>
      <c r="F238" s="253">
        <f t="shared" si="3"/>
        <v>20520119.14</v>
      </c>
    </row>
    <row r="239" spans="1:6" ht="12.75">
      <c r="A239" s="248" t="s">
        <v>967</v>
      </c>
      <c r="B239" s="249" t="s">
        <v>453</v>
      </c>
      <c r="C239" s="250" t="s">
        <v>649</v>
      </c>
      <c r="D239" s="251">
        <v>4740400</v>
      </c>
      <c r="E239" s="252">
        <v>934789.23</v>
      </c>
      <c r="F239" s="253">
        <f t="shared" si="3"/>
        <v>3805610.77</v>
      </c>
    </row>
    <row r="240" spans="1:6" ht="33.75">
      <c r="A240" s="248" t="s">
        <v>650</v>
      </c>
      <c r="B240" s="249" t="s">
        <v>453</v>
      </c>
      <c r="C240" s="250" t="s">
        <v>651</v>
      </c>
      <c r="D240" s="251">
        <v>4572500</v>
      </c>
      <c r="E240" s="252">
        <v>934789.23</v>
      </c>
      <c r="F240" s="253">
        <f t="shared" si="3"/>
        <v>3637710.77</v>
      </c>
    </row>
    <row r="241" spans="1:6" ht="22.5">
      <c r="A241" s="248" t="s">
        <v>346</v>
      </c>
      <c r="B241" s="249" t="s">
        <v>453</v>
      </c>
      <c r="C241" s="250" t="s">
        <v>652</v>
      </c>
      <c r="D241" s="251">
        <v>4572500</v>
      </c>
      <c r="E241" s="252">
        <v>934789.23</v>
      </c>
      <c r="F241" s="253">
        <f t="shared" si="3"/>
        <v>3637710.77</v>
      </c>
    </row>
    <row r="242" spans="1:6" ht="12.75">
      <c r="A242" s="248" t="s">
        <v>130</v>
      </c>
      <c r="B242" s="249" t="s">
        <v>453</v>
      </c>
      <c r="C242" s="250" t="s">
        <v>653</v>
      </c>
      <c r="D242" s="251">
        <v>4572500</v>
      </c>
      <c r="E242" s="252">
        <v>934789.23</v>
      </c>
      <c r="F242" s="253">
        <f t="shared" si="3"/>
        <v>3637710.77</v>
      </c>
    </row>
    <row r="243" spans="1:6" ht="22.5">
      <c r="A243" s="260" t="s">
        <v>90</v>
      </c>
      <c r="B243" s="261" t="s">
        <v>453</v>
      </c>
      <c r="C243" s="262" t="s">
        <v>654</v>
      </c>
      <c r="D243" s="263">
        <v>3558100</v>
      </c>
      <c r="E243" s="264">
        <v>891213.23</v>
      </c>
      <c r="F243" s="265">
        <f t="shared" si="3"/>
        <v>2666886.77</v>
      </c>
    </row>
    <row r="244" spans="1:6" ht="22.5">
      <c r="A244" s="260" t="s">
        <v>14</v>
      </c>
      <c r="B244" s="261" t="s">
        <v>453</v>
      </c>
      <c r="C244" s="262" t="s">
        <v>655</v>
      </c>
      <c r="D244" s="263">
        <v>3558100</v>
      </c>
      <c r="E244" s="264">
        <v>891213.23</v>
      </c>
      <c r="F244" s="265">
        <f t="shared" si="3"/>
        <v>2666886.77</v>
      </c>
    </row>
    <row r="245" spans="1:6" ht="33.75">
      <c r="A245" s="260" t="s">
        <v>171</v>
      </c>
      <c r="B245" s="261" t="s">
        <v>453</v>
      </c>
      <c r="C245" s="262" t="s">
        <v>656</v>
      </c>
      <c r="D245" s="263">
        <v>3558100</v>
      </c>
      <c r="E245" s="264">
        <v>891213.23</v>
      </c>
      <c r="F245" s="265">
        <f t="shared" si="3"/>
        <v>2666886.77</v>
      </c>
    </row>
    <row r="246" spans="1:6" ht="12.75">
      <c r="A246" s="260" t="s">
        <v>868</v>
      </c>
      <c r="B246" s="261" t="s">
        <v>453</v>
      </c>
      <c r="C246" s="262" t="s">
        <v>905</v>
      </c>
      <c r="D246" s="263">
        <v>3558100</v>
      </c>
      <c r="E246" s="264">
        <v>891213.23</v>
      </c>
      <c r="F246" s="265">
        <f t="shared" si="3"/>
        <v>2666886.77</v>
      </c>
    </row>
    <row r="247" spans="1:6" ht="12.75">
      <c r="A247" s="260" t="s">
        <v>657</v>
      </c>
      <c r="B247" s="261" t="s">
        <v>453</v>
      </c>
      <c r="C247" s="262" t="s">
        <v>658</v>
      </c>
      <c r="D247" s="263">
        <v>1014400</v>
      </c>
      <c r="E247" s="264">
        <v>43576</v>
      </c>
      <c r="F247" s="265">
        <f t="shared" si="3"/>
        <v>970824</v>
      </c>
    </row>
    <row r="248" spans="1:6" ht="22.5">
      <c r="A248" s="260" t="s">
        <v>14</v>
      </c>
      <c r="B248" s="261" t="s">
        <v>453</v>
      </c>
      <c r="C248" s="262" t="s">
        <v>659</v>
      </c>
      <c r="D248" s="263">
        <v>1014400</v>
      </c>
      <c r="E248" s="264">
        <v>43576</v>
      </c>
      <c r="F248" s="265">
        <f t="shared" si="3"/>
        <v>970824</v>
      </c>
    </row>
    <row r="249" spans="1:6" ht="33.75">
      <c r="A249" s="260" t="s">
        <v>171</v>
      </c>
      <c r="B249" s="261" t="s">
        <v>453</v>
      </c>
      <c r="C249" s="262" t="s">
        <v>660</v>
      </c>
      <c r="D249" s="263">
        <v>1014400</v>
      </c>
      <c r="E249" s="264">
        <v>43576</v>
      </c>
      <c r="F249" s="265">
        <f t="shared" si="3"/>
        <v>970824</v>
      </c>
    </row>
    <row r="250" spans="1:6" ht="12.75">
      <c r="A250" s="260" t="s">
        <v>868</v>
      </c>
      <c r="B250" s="261" t="s">
        <v>453</v>
      </c>
      <c r="C250" s="262" t="s">
        <v>906</v>
      </c>
      <c r="D250" s="263">
        <v>1014400</v>
      </c>
      <c r="E250" s="264">
        <v>43576</v>
      </c>
      <c r="F250" s="265">
        <f t="shared" si="3"/>
        <v>970824</v>
      </c>
    </row>
    <row r="251" spans="1:6" ht="33.75">
      <c r="A251" s="248" t="s">
        <v>661</v>
      </c>
      <c r="B251" s="249" t="s">
        <v>453</v>
      </c>
      <c r="C251" s="250" t="s">
        <v>662</v>
      </c>
      <c r="D251" s="251">
        <v>100000</v>
      </c>
      <c r="E251" s="252" t="s">
        <v>469</v>
      </c>
      <c r="F251" s="253">
        <f t="shared" si="3"/>
        <v>100000</v>
      </c>
    </row>
    <row r="252" spans="1:6" ht="22.5">
      <c r="A252" s="248" t="s">
        <v>663</v>
      </c>
      <c r="B252" s="249" t="s">
        <v>453</v>
      </c>
      <c r="C252" s="250" t="s">
        <v>664</v>
      </c>
      <c r="D252" s="251">
        <v>100000</v>
      </c>
      <c r="E252" s="252" t="s">
        <v>469</v>
      </c>
      <c r="F252" s="253">
        <f t="shared" si="3"/>
        <v>100000</v>
      </c>
    </row>
    <row r="253" spans="1:6" ht="12.75">
      <c r="A253" s="248" t="s">
        <v>130</v>
      </c>
      <c r="B253" s="249" t="s">
        <v>453</v>
      </c>
      <c r="C253" s="250" t="s">
        <v>665</v>
      </c>
      <c r="D253" s="251">
        <v>100000</v>
      </c>
      <c r="E253" s="252" t="s">
        <v>469</v>
      </c>
      <c r="F253" s="253">
        <f t="shared" si="3"/>
        <v>100000</v>
      </c>
    </row>
    <row r="254" spans="1:6" ht="12.75">
      <c r="A254" s="260" t="s">
        <v>657</v>
      </c>
      <c r="B254" s="261" t="s">
        <v>453</v>
      </c>
      <c r="C254" s="262" t="s">
        <v>666</v>
      </c>
      <c r="D254" s="263">
        <v>100000</v>
      </c>
      <c r="E254" s="264" t="s">
        <v>469</v>
      </c>
      <c r="F254" s="265">
        <f t="shared" si="3"/>
        <v>100000</v>
      </c>
    </row>
    <row r="255" spans="1:6" ht="22.5">
      <c r="A255" s="260" t="s">
        <v>14</v>
      </c>
      <c r="B255" s="261" t="s">
        <v>453</v>
      </c>
      <c r="C255" s="262" t="s">
        <v>667</v>
      </c>
      <c r="D255" s="263">
        <v>100000</v>
      </c>
      <c r="E255" s="264" t="s">
        <v>469</v>
      </c>
      <c r="F255" s="265">
        <f t="shared" si="3"/>
        <v>100000</v>
      </c>
    </row>
    <row r="256" spans="1:6" ht="33.75">
      <c r="A256" s="260" t="s">
        <v>171</v>
      </c>
      <c r="B256" s="261" t="s">
        <v>453</v>
      </c>
      <c r="C256" s="262" t="s">
        <v>668</v>
      </c>
      <c r="D256" s="263">
        <v>100000</v>
      </c>
      <c r="E256" s="264" t="s">
        <v>469</v>
      </c>
      <c r="F256" s="265">
        <f t="shared" si="3"/>
        <v>100000</v>
      </c>
    </row>
    <row r="257" spans="1:6" ht="12.75">
      <c r="A257" s="260" t="s">
        <v>868</v>
      </c>
      <c r="B257" s="261" t="s">
        <v>453</v>
      </c>
      <c r="C257" s="262" t="s">
        <v>907</v>
      </c>
      <c r="D257" s="263">
        <v>100000</v>
      </c>
      <c r="E257" s="264" t="s">
        <v>469</v>
      </c>
      <c r="F257" s="265">
        <f t="shared" si="3"/>
        <v>100000</v>
      </c>
    </row>
    <row r="258" spans="1:6" ht="45">
      <c r="A258" s="248" t="s">
        <v>669</v>
      </c>
      <c r="B258" s="249" t="s">
        <v>453</v>
      </c>
      <c r="C258" s="250" t="s">
        <v>670</v>
      </c>
      <c r="D258" s="251">
        <v>67900</v>
      </c>
      <c r="E258" s="252" t="s">
        <v>469</v>
      </c>
      <c r="F258" s="253">
        <f t="shared" si="3"/>
        <v>67900</v>
      </c>
    </row>
    <row r="259" spans="1:6" ht="33.75">
      <c r="A259" s="248" t="s">
        <v>347</v>
      </c>
      <c r="B259" s="249" t="s">
        <v>453</v>
      </c>
      <c r="C259" s="250" t="s">
        <v>671</v>
      </c>
      <c r="D259" s="251">
        <v>67900</v>
      </c>
      <c r="E259" s="252" t="s">
        <v>469</v>
      </c>
      <c r="F259" s="253">
        <f t="shared" si="3"/>
        <v>67900</v>
      </c>
    </row>
    <row r="260" spans="1:6" ht="45">
      <c r="A260" s="248" t="s">
        <v>381</v>
      </c>
      <c r="B260" s="249" t="s">
        <v>453</v>
      </c>
      <c r="C260" s="250" t="s">
        <v>672</v>
      </c>
      <c r="D260" s="251">
        <v>67900</v>
      </c>
      <c r="E260" s="252" t="s">
        <v>469</v>
      </c>
      <c r="F260" s="253">
        <f t="shared" si="3"/>
        <v>67900</v>
      </c>
    </row>
    <row r="261" spans="1:6" ht="33.75">
      <c r="A261" s="260" t="s">
        <v>673</v>
      </c>
      <c r="B261" s="261" t="s">
        <v>453</v>
      </c>
      <c r="C261" s="262" t="s">
        <v>674</v>
      </c>
      <c r="D261" s="263">
        <v>67900</v>
      </c>
      <c r="E261" s="264" t="s">
        <v>469</v>
      </c>
      <c r="F261" s="265">
        <f t="shared" si="3"/>
        <v>67900</v>
      </c>
    </row>
    <row r="262" spans="1:6" ht="22.5">
      <c r="A262" s="260" t="s">
        <v>4</v>
      </c>
      <c r="B262" s="261" t="s">
        <v>453</v>
      </c>
      <c r="C262" s="262" t="s">
        <v>675</v>
      </c>
      <c r="D262" s="263">
        <v>67900</v>
      </c>
      <c r="E262" s="264" t="s">
        <v>469</v>
      </c>
      <c r="F262" s="265">
        <f t="shared" si="3"/>
        <v>67900</v>
      </c>
    </row>
    <row r="263" spans="1:6" ht="12.75">
      <c r="A263" s="260" t="s">
        <v>298</v>
      </c>
      <c r="B263" s="261" t="s">
        <v>453</v>
      </c>
      <c r="C263" s="262" t="s">
        <v>676</v>
      </c>
      <c r="D263" s="263">
        <v>67900</v>
      </c>
      <c r="E263" s="264" t="s">
        <v>469</v>
      </c>
      <c r="F263" s="265">
        <f t="shared" si="3"/>
        <v>67900</v>
      </c>
    </row>
    <row r="264" spans="1:6" ht="45">
      <c r="A264" s="260" t="s">
        <v>908</v>
      </c>
      <c r="B264" s="261" t="s">
        <v>453</v>
      </c>
      <c r="C264" s="262" t="s">
        <v>909</v>
      </c>
      <c r="D264" s="263">
        <v>67900</v>
      </c>
      <c r="E264" s="264" t="s">
        <v>469</v>
      </c>
      <c r="F264" s="265">
        <f t="shared" si="3"/>
        <v>67900</v>
      </c>
    </row>
    <row r="265" spans="1:6" ht="12.75">
      <c r="A265" s="248" t="s">
        <v>968</v>
      </c>
      <c r="B265" s="249" t="s">
        <v>453</v>
      </c>
      <c r="C265" s="250" t="s">
        <v>677</v>
      </c>
      <c r="D265" s="251">
        <v>2713800</v>
      </c>
      <c r="E265" s="252">
        <v>288932.88</v>
      </c>
      <c r="F265" s="253">
        <f t="shared" si="3"/>
        <v>2424867.12</v>
      </c>
    </row>
    <row r="266" spans="1:6" ht="22.5">
      <c r="A266" s="248" t="s">
        <v>678</v>
      </c>
      <c r="B266" s="249" t="s">
        <v>453</v>
      </c>
      <c r="C266" s="250" t="s">
        <v>679</v>
      </c>
      <c r="D266" s="251">
        <v>2370000</v>
      </c>
      <c r="E266" s="252">
        <v>257966.88</v>
      </c>
      <c r="F266" s="253">
        <f t="shared" si="3"/>
        <v>2112033.12</v>
      </c>
    </row>
    <row r="267" spans="1:6" ht="33.75">
      <c r="A267" s="248" t="s">
        <v>680</v>
      </c>
      <c r="B267" s="249" t="s">
        <v>453</v>
      </c>
      <c r="C267" s="250" t="s">
        <v>681</v>
      </c>
      <c r="D267" s="251">
        <v>2370000</v>
      </c>
      <c r="E267" s="252">
        <v>257966.88</v>
      </c>
      <c r="F267" s="253">
        <f t="shared" si="3"/>
        <v>2112033.12</v>
      </c>
    </row>
    <row r="268" spans="1:6" ht="12.75">
      <c r="A268" s="248" t="s">
        <v>130</v>
      </c>
      <c r="B268" s="249" t="s">
        <v>453</v>
      </c>
      <c r="C268" s="250" t="s">
        <v>682</v>
      </c>
      <c r="D268" s="251">
        <v>1100900</v>
      </c>
      <c r="E268" s="252">
        <v>257966.88</v>
      </c>
      <c r="F268" s="253">
        <f t="shared" si="3"/>
        <v>842933.12</v>
      </c>
    </row>
    <row r="269" spans="1:6" ht="12.75">
      <c r="A269" s="260" t="s">
        <v>156</v>
      </c>
      <c r="B269" s="261" t="s">
        <v>453</v>
      </c>
      <c r="C269" s="262" t="s">
        <v>683</v>
      </c>
      <c r="D269" s="263">
        <v>1000900</v>
      </c>
      <c r="E269" s="264">
        <v>176966.88</v>
      </c>
      <c r="F269" s="265">
        <f t="shared" si="3"/>
        <v>823933.12</v>
      </c>
    </row>
    <row r="270" spans="1:6" ht="22.5">
      <c r="A270" s="260" t="s">
        <v>14</v>
      </c>
      <c r="B270" s="261" t="s">
        <v>453</v>
      </c>
      <c r="C270" s="262" t="s">
        <v>684</v>
      </c>
      <c r="D270" s="263">
        <v>1000900</v>
      </c>
      <c r="E270" s="264">
        <v>176966.88</v>
      </c>
      <c r="F270" s="265">
        <f t="shared" si="3"/>
        <v>823933.12</v>
      </c>
    </row>
    <row r="271" spans="1:6" ht="33.75">
      <c r="A271" s="260" t="s">
        <v>171</v>
      </c>
      <c r="B271" s="261" t="s">
        <v>453</v>
      </c>
      <c r="C271" s="262" t="s">
        <v>685</v>
      </c>
      <c r="D271" s="263">
        <v>1000900</v>
      </c>
      <c r="E271" s="264">
        <v>176966.88</v>
      </c>
      <c r="F271" s="265">
        <f aca="true" t="shared" si="4" ref="F271:F334">IF(OR(D271="-",IF(E271="-",0,E271)&gt;=IF(D271="-",0,D271)),"-",IF(D271="-",0,D271)-IF(E271="-",0,E271))</f>
        <v>823933.12</v>
      </c>
    </row>
    <row r="272" spans="1:6" ht="12.75">
      <c r="A272" s="260" t="s">
        <v>868</v>
      </c>
      <c r="B272" s="261" t="s">
        <v>453</v>
      </c>
      <c r="C272" s="262" t="s">
        <v>910</v>
      </c>
      <c r="D272" s="263">
        <v>1000900</v>
      </c>
      <c r="E272" s="264">
        <v>176966.88</v>
      </c>
      <c r="F272" s="265">
        <f t="shared" si="4"/>
        <v>823933.12</v>
      </c>
    </row>
    <row r="273" spans="1:6" ht="22.5">
      <c r="A273" s="260" t="s">
        <v>117</v>
      </c>
      <c r="B273" s="261" t="s">
        <v>453</v>
      </c>
      <c r="C273" s="262" t="s">
        <v>686</v>
      </c>
      <c r="D273" s="263">
        <v>100000</v>
      </c>
      <c r="E273" s="264">
        <v>81000</v>
      </c>
      <c r="F273" s="265">
        <f t="shared" si="4"/>
        <v>19000</v>
      </c>
    </row>
    <row r="274" spans="1:6" ht="22.5">
      <c r="A274" s="260" t="s">
        <v>14</v>
      </c>
      <c r="B274" s="261" t="s">
        <v>453</v>
      </c>
      <c r="C274" s="262" t="s">
        <v>687</v>
      </c>
      <c r="D274" s="263">
        <v>100000</v>
      </c>
      <c r="E274" s="264">
        <v>81000</v>
      </c>
      <c r="F274" s="265">
        <f t="shared" si="4"/>
        <v>19000</v>
      </c>
    </row>
    <row r="275" spans="1:6" ht="33.75">
      <c r="A275" s="260" t="s">
        <v>171</v>
      </c>
      <c r="B275" s="261" t="s">
        <v>453</v>
      </c>
      <c r="C275" s="262" t="s">
        <v>688</v>
      </c>
      <c r="D275" s="263">
        <v>100000</v>
      </c>
      <c r="E275" s="264">
        <v>81000</v>
      </c>
      <c r="F275" s="265">
        <f t="shared" si="4"/>
        <v>19000</v>
      </c>
    </row>
    <row r="276" spans="1:6" ht="12.75">
      <c r="A276" s="260" t="s">
        <v>868</v>
      </c>
      <c r="B276" s="261" t="s">
        <v>453</v>
      </c>
      <c r="C276" s="262" t="s">
        <v>911</v>
      </c>
      <c r="D276" s="263">
        <v>100000</v>
      </c>
      <c r="E276" s="264">
        <v>81000</v>
      </c>
      <c r="F276" s="265">
        <f t="shared" si="4"/>
        <v>19000</v>
      </c>
    </row>
    <row r="277" spans="1:6" ht="33.75">
      <c r="A277" s="248" t="s">
        <v>249</v>
      </c>
      <c r="B277" s="249" t="s">
        <v>453</v>
      </c>
      <c r="C277" s="250" t="s">
        <v>689</v>
      </c>
      <c r="D277" s="251">
        <v>1049300</v>
      </c>
      <c r="E277" s="252" t="s">
        <v>469</v>
      </c>
      <c r="F277" s="253">
        <f t="shared" si="4"/>
        <v>1049300</v>
      </c>
    </row>
    <row r="278" spans="1:6" ht="12.75">
      <c r="A278" s="260" t="s">
        <v>426</v>
      </c>
      <c r="B278" s="261" t="s">
        <v>453</v>
      </c>
      <c r="C278" s="262" t="s">
        <v>690</v>
      </c>
      <c r="D278" s="263">
        <v>1049300</v>
      </c>
      <c r="E278" s="264" t="s">
        <v>469</v>
      </c>
      <c r="F278" s="265">
        <f t="shared" si="4"/>
        <v>1049300</v>
      </c>
    </row>
    <row r="279" spans="1:6" ht="22.5">
      <c r="A279" s="260" t="s">
        <v>4</v>
      </c>
      <c r="B279" s="261" t="s">
        <v>453</v>
      </c>
      <c r="C279" s="262" t="s">
        <v>691</v>
      </c>
      <c r="D279" s="263">
        <v>1049300</v>
      </c>
      <c r="E279" s="264" t="s">
        <v>469</v>
      </c>
      <c r="F279" s="265">
        <f t="shared" si="4"/>
        <v>1049300</v>
      </c>
    </row>
    <row r="280" spans="1:6" ht="12.75">
      <c r="A280" s="260" t="s">
        <v>298</v>
      </c>
      <c r="B280" s="261" t="s">
        <v>453</v>
      </c>
      <c r="C280" s="262" t="s">
        <v>692</v>
      </c>
      <c r="D280" s="263">
        <v>1049300</v>
      </c>
      <c r="E280" s="264" t="s">
        <v>469</v>
      </c>
      <c r="F280" s="265">
        <f t="shared" si="4"/>
        <v>1049300</v>
      </c>
    </row>
    <row r="281" spans="1:6" ht="33.75">
      <c r="A281" s="260" t="s">
        <v>887</v>
      </c>
      <c r="B281" s="261" t="s">
        <v>453</v>
      </c>
      <c r="C281" s="262" t="s">
        <v>912</v>
      </c>
      <c r="D281" s="263">
        <v>1049300</v>
      </c>
      <c r="E281" s="264" t="s">
        <v>469</v>
      </c>
      <c r="F281" s="265">
        <f t="shared" si="4"/>
        <v>1049300</v>
      </c>
    </row>
    <row r="282" spans="1:6" ht="45">
      <c r="A282" s="248" t="s">
        <v>381</v>
      </c>
      <c r="B282" s="249" t="s">
        <v>453</v>
      </c>
      <c r="C282" s="250" t="s">
        <v>427</v>
      </c>
      <c r="D282" s="251">
        <v>219800</v>
      </c>
      <c r="E282" s="252" t="s">
        <v>469</v>
      </c>
      <c r="F282" s="253">
        <f t="shared" si="4"/>
        <v>219800</v>
      </c>
    </row>
    <row r="283" spans="1:6" ht="45">
      <c r="A283" s="260" t="s">
        <v>377</v>
      </c>
      <c r="B283" s="261" t="s">
        <v>453</v>
      </c>
      <c r="C283" s="262" t="s">
        <v>693</v>
      </c>
      <c r="D283" s="263">
        <v>219800</v>
      </c>
      <c r="E283" s="264" t="s">
        <v>469</v>
      </c>
      <c r="F283" s="265">
        <f t="shared" si="4"/>
        <v>219800</v>
      </c>
    </row>
    <row r="284" spans="1:6" ht="22.5">
      <c r="A284" s="260" t="s">
        <v>4</v>
      </c>
      <c r="B284" s="261" t="s">
        <v>453</v>
      </c>
      <c r="C284" s="262" t="s">
        <v>694</v>
      </c>
      <c r="D284" s="263">
        <v>219800</v>
      </c>
      <c r="E284" s="264" t="s">
        <v>469</v>
      </c>
      <c r="F284" s="265">
        <f t="shared" si="4"/>
        <v>219800</v>
      </c>
    </row>
    <row r="285" spans="1:6" ht="12.75">
      <c r="A285" s="260" t="s">
        <v>298</v>
      </c>
      <c r="B285" s="261" t="s">
        <v>453</v>
      </c>
      <c r="C285" s="262" t="s">
        <v>695</v>
      </c>
      <c r="D285" s="263">
        <v>219800</v>
      </c>
      <c r="E285" s="264" t="s">
        <v>469</v>
      </c>
      <c r="F285" s="265">
        <f t="shared" si="4"/>
        <v>219800</v>
      </c>
    </row>
    <row r="286" spans="1:6" ht="33.75">
      <c r="A286" s="260" t="s">
        <v>887</v>
      </c>
      <c r="B286" s="261" t="s">
        <v>453</v>
      </c>
      <c r="C286" s="262" t="s">
        <v>913</v>
      </c>
      <c r="D286" s="263">
        <v>219800</v>
      </c>
      <c r="E286" s="264" t="s">
        <v>469</v>
      </c>
      <c r="F286" s="265">
        <f t="shared" si="4"/>
        <v>219800</v>
      </c>
    </row>
    <row r="287" spans="1:6" ht="12.75">
      <c r="A287" s="248" t="s">
        <v>352</v>
      </c>
      <c r="B287" s="249" t="s">
        <v>453</v>
      </c>
      <c r="C287" s="250" t="s">
        <v>696</v>
      </c>
      <c r="D287" s="251">
        <v>343800</v>
      </c>
      <c r="E287" s="252">
        <v>30966</v>
      </c>
      <c r="F287" s="253">
        <f t="shared" si="4"/>
        <v>312834</v>
      </c>
    </row>
    <row r="288" spans="1:6" ht="22.5">
      <c r="A288" s="248" t="s">
        <v>97</v>
      </c>
      <c r="B288" s="249" t="s">
        <v>453</v>
      </c>
      <c r="C288" s="250" t="s">
        <v>697</v>
      </c>
      <c r="D288" s="251">
        <v>343800</v>
      </c>
      <c r="E288" s="252">
        <v>30966</v>
      </c>
      <c r="F288" s="253">
        <f t="shared" si="4"/>
        <v>312834</v>
      </c>
    </row>
    <row r="289" spans="1:6" ht="56.25">
      <c r="A289" s="248" t="s">
        <v>475</v>
      </c>
      <c r="B289" s="249" t="s">
        <v>453</v>
      </c>
      <c r="C289" s="250" t="s">
        <v>698</v>
      </c>
      <c r="D289" s="251">
        <v>343800</v>
      </c>
      <c r="E289" s="252">
        <v>30966</v>
      </c>
      <c r="F289" s="253">
        <f t="shared" si="4"/>
        <v>312834</v>
      </c>
    </row>
    <row r="290" spans="1:6" ht="22.5">
      <c r="A290" s="260" t="s">
        <v>699</v>
      </c>
      <c r="B290" s="261" t="s">
        <v>453</v>
      </c>
      <c r="C290" s="262" t="s">
        <v>700</v>
      </c>
      <c r="D290" s="263">
        <v>343800</v>
      </c>
      <c r="E290" s="264">
        <v>30966</v>
      </c>
      <c r="F290" s="265">
        <f t="shared" si="4"/>
        <v>312834</v>
      </c>
    </row>
    <row r="291" spans="1:6" ht="12.75">
      <c r="A291" s="260" t="s">
        <v>188</v>
      </c>
      <c r="B291" s="261" t="s">
        <v>453</v>
      </c>
      <c r="C291" s="262" t="s">
        <v>701</v>
      </c>
      <c r="D291" s="263">
        <v>343800</v>
      </c>
      <c r="E291" s="264">
        <v>30966</v>
      </c>
      <c r="F291" s="265">
        <f t="shared" si="4"/>
        <v>312834</v>
      </c>
    </row>
    <row r="292" spans="1:6" ht="12.75">
      <c r="A292" s="260" t="s">
        <v>31</v>
      </c>
      <c r="B292" s="261" t="s">
        <v>453</v>
      </c>
      <c r="C292" s="262" t="s">
        <v>702</v>
      </c>
      <c r="D292" s="263">
        <v>343800</v>
      </c>
      <c r="E292" s="264">
        <v>30966</v>
      </c>
      <c r="F292" s="265">
        <f t="shared" si="4"/>
        <v>312834</v>
      </c>
    </row>
    <row r="293" spans="1:6" ht="12.75">
      <c r="A293" s="248" t="s">
        <v>969</v>
      </c>
      <c r="B293" s="249" t="s">
        <v>453</v>
      </c>
      <c r="C293" s="250" t="s">
        <v>703</v>
      </c>
      <c r="D293" s="251">
        <v>22700355.1</v>
      </c>
      <c r="E293" s="252">
        <v>8410713.85</v>
      </c>
      <c r="F293" s="253">
        <f t="shared" si="4"/>
        <v>14289641.250000002</v>
      </c>
    </row>
    <row r="294" spans="1:6" ht="45">
      <c r="A294" s="248" t="s">
        <v>704</v>
      </c>
      <c r="B294" s="249" t="s">
        <v>453</v>
      </c>
      <c r="C294" s="250" t="s">
        <v>705</v>
      </c>
      <c r="D294" s="251">
        <v>22700355.1</v>
      </c>
      <c r="E294" s="252">
        <v>8410713.85</v>
      </c>
      <c r="F294" s="253">
        <f t="shared" si="4"/>
        <v>14289641.250000002</v>
      </c>
    </row>
    <row r="295" spans="1:6" ht="12.75">
      <c r="A295" s="248" t="s">
        <v>250</v>
      </c>
      <c r="B295" s="249" t="s">
        <v>453</v>
      </c>
      <c r="C295" s="250" t="s">
        <v>706</v>
      </c>
      <c r="D295" s="251">
        <v>22700355.1</v>
      </c>
      <c r="E295" s="252">
        <v>8410713.85</v>
      </c>
      <c r="F295" s="253">
        <f t="shared" si="4"/>
        <v>14289641.250000002</v>
      </c>
    </row>
    <row r="296" spans="1:6" ht="12.75">
      <c r="A296" s="248" t="s">
        <v>130</v>
      </c>
      <c r="B296" s="249" t="s">
        <v>453</v>
      </c>
      <c r="C296" s="250" t="s">
        <v>707</v>
      </c>
      <c r="D296" s="251">
        <v>19615300</v>
      </c>
      <c r="E296" s="252">
        <v>8410713.85</v>
      </c>
      <c r="F296" s="253">
        <f t="shared" si="4"/>
        <v>11204586.15</v>
      </c>
    </row>
    <row r="297" spans="1:6" ht="12.75">
      <c r="A297" s="260" t="s">
        <v>179</v>
      </c>
      <c r="B297" s="261" t="s">
        <v>453</v>
      </c>
      <c r="C297" s="262" t="s">
        <v>708</v>
      </c>
      <c r="D297" s="263">
        <v>12484800</v>
      </c>
      <c r="E297" s="264">
        <v>6028700.81</v>
      </c>
      <c r="F297" s="265">
        <f t="shared" si="4"/>
        <v>6456099.19</v>
      </c>
    </row>
    <row r="298" spans="1:6" ht="22.5">
      <c r="A298" s="260" t="s">
        <v>14</v>
      </c>
      <c r="B298" s="261" t="s">
        <v>453</v>
      </c>
      <c r="C298" s="262" t="s">
        <v>709</v>
      </c>
      <c r="D298" s="263">
        <v>12484135.19</v>
      </c>
      <c r="E298" s="264">
        <v>6028036</v>
      </c>
      <c r="F298" s="265">
        <f t="shared" si="4"/>
        <v>6456099.1899999995</v>
      </c>
    </row>
    <row r="299" spans="1:6" ht="33.75">
      <c r="A299" s="260" t="s">
        <v>171</v>
      </c>
      <c r="B299" s="261" t="s">
        <v>453</v>
      </c>
      <c r="C299" s="262" t="s">
        <v>710</v>
      </c>
      <c r="D299" s="263">
        <v>12484135.19</v>
      </c>
      <c r="E299" s="264">
        <v>6028036</v>
      </c>
      <c r="F299" s="265">
        <f t="shared" si="4"/>
        <v>6456099.1899999995</v>
      </c>
    </row>
    <row r="300" spans="1:6" ht="12.75">
      <c r="A300" s="260" t="s">
        <v>868</v>
      </c>
      <c r="B300" s="261" t="s">
        <v>453</v>
      </c>
      <c r="C300" s="262" t="s">
        <v>914</v>
      </c>
      <c r="D300" s="263">
        <v>12484135.19</v>
      </c>
      <c r="E300" s="264">
        <v>6028036</v>
      </c>
      <c r="F300" s="265">
        <f t="shared" si="4"/>
        <v>6456099.1899999995</v>
      </c>
    </row>
    <row r="301" spans="1:6" ht="12.75">
      <c r="A301" s="260" t="s">
        <v>144</v>
      </c>
      <c r="B301" s="261" t="s">
        <v>453</v>
      </c>
      <c r="C301" s="262" t="s">
        <v>711</v>
      </c>
      <c r="D301" s="263">
        <v>664.81</v>
      </c>
      <c r="E301" s="264">
        <v>664.81</v>
      </c>
      <c r="F301" s="265" t="str">
        <f t="shared" si="4"/>
        <v>-</v>
      </c>
    </row>
    <row r="302" spans="1:6" ht="12.75">
      <c r="A302" s="260" t="s">
        <v>215</v>
      </c>
      <c r="B302" s="261" t="s">
        <v>453</v>
      </c>
      <c r="C302" s="262" t="s">
        <v>712</v>
      </c>
      <c r="D302" s="263">
        <v>664.81</v>
      </c>
      <c r="E302" s="264">
        <v>664.81</v>
      </c>
      <c r="F302" s="265" t="str">
        <f t="shared" si="4"/>
        <v>-</v>
      </c>
    </row>
    <row r="303" spans="1:6" ht="12.75">
      <c r="A303" s="260" t="s">
        <v>877</v>
      </c>
      <c r="B303" s="261" t="s">
        <v>453</v>
      </c>
      <c r="C303" s="262" t="s">
        <v>915</v>
      </c>
      <c r="D303" s="263">
        <v>664.81</v>
      </c>
      <c r="E303" s="264">
        <v>664.81</v>
      </c>
      <c r="F303" s="265" t="str">
        <f t="shared" si="4"/>
        <v>-</v>
      </c>
    </row>
    <row r="304" spans="1:6" ht="33.75">
      <c r="A304" s="260" t="s">
        <v>157</v>
      </c>
      <c r="B304" s="261" t="s">
        <v>453</v>
      </c>
      <c r="C304" s="262" t="s">
        <v>713</v>
      </c>
      <c r="D304" s="263">
        <v>222800</v>
      </c>
      <c r="E304" s="264">
        <v>96099.7</v>
      </c>
      <c r="F304" s="265">
        <f t="shared" si="4"/>
        <v>126700.3</v>
      </c>
    </row>
    <row r="305" spans="1:6" ht="22.5">
      <c r="A305" s="260" t="s">
        <v>14</v>
      </c>
      <c r="B305" s="261" t="s">
        <v>453</v>
      </c>
      <c r="C305" s="262" t="s">
        <v>714</v>
      </c>
      <c r="D305" s="263">
        <v>222800</v>
      </c>
      <c r="E305" s="264">
        <v>96099.7</v>
      </c>
      <c r="F305" s="265">
        <f t="shared" si="4"/>
        <v>126700.3</v>
      </c>
    </row>
    <row r="306" spans="1:6" ht="33.75">
      <c r="A306" s="260" t="s">
        <v>171</v>
      </c>
      <c r="B306" s="261" t="s">
        <v>453</v>
      </c>
      <c r="C306" s="262" t="s">
        <v>715</v>
      </c>
      <c r="D306" s="263">
        <v>222800</v>
      </c>
      <c r="E306" s="264">
        <v>96099.7</v>
      </c>
      <c r="F306" s="265">
        <f t="shared" si="4"/>
        <v>126700.3</v>
      </c>
    </row>
    <row r="307" spans="1:6" ht="12.75">
      <c r="A307" s="260" t="s">
        <v>868</v>
      </c>
      <c r="B307" s="261" t="s">
        <v>453</v>
      </c>
      <c r="C307" s="262" t="s">
        <v>916</v>
      </c>
      <c r="D307" s="263">
        <v>222800</v>
      </c>
      <c r="E307" s="264">
        <v>96099.7</v>
      </c>
      <c r="F307" s="265">
        <f t="shared" si="4"/>
        <v>126700.3</v>
      </c>
    </row>
    <row r="308" spans="1:6" ht="12.75">
      <c r="A308" s="260" t="s">
        <v>224</v>
      </c>
      <c r="B308" s="261" t="s">
        <v>453</v>
      </c>
      <c r="C308" s="262" t="s">
        <v>716</v>
      </c>
      <c r="D308" s="263">
        <v>2733800</v>
      </c>
      <c r="E308" s="264">
        <v>713027.8</v>
      </c>
      <c r="F308" s="265">
        <f t="shared" si="4"/>
        <v>2020772.2</v>
      </c>
    </row>
    <row r="309" spans="1:6" ht="22.5">
      <c r="A309" s="260" t="s">
        <v>14</v>
      </c>
      <c r="B309" s="261" t="s">
        <v>453</v>
      </c>
      <c r="C309" s="262" t="s">
        <v>717</v>
      </c>
      <c r="D309" s="263">
        <v>2733800</v>
      </c>
      <c r="E309" s="264">
        <v>713027.8</v>
      </c>
      <c r="F309" s="265">
        <f t="shared" si="4"/>
        <v>2020772.2</v>
      </c>
    </row>
    <row r="310" spans="1:6" ht="33.75">
      <c r="A310" s="260" t="s">
        <v>171</v>
      </c>
      <c r="B310" s="261" t="s">
        <v>453</v>
      </c>
      <c r="C310" s="262" t="s">
        <v>718</v>
      </c>
      <c r="D310" s="263">
        <v>2733800</v>
      </c>
      <c r="E310" s="264">
        <v>713027.8</v>
      </c>
      <c r="F310" s="265">
        <f t="shared" si="4"/>
        <v>2020772.2</v>
      </c>
    </row>
    <row r="311" spans="1:6" ht="12.75">
      <c r="A311" s="260" t="s">
        <v>868</v>
      </c>
      <c r="B311" s="261" t="s">
        <v>453</v>
      </c>
      <c r="C311" s="262" t="s">
        <v>917</v>
      </c>
      <c r="D311" s="263">
        <v>2733800</v>
      </c>
      <c r="E311" s="264">
        <v>713027.8</v>
      </c>
      <c r="F311" s="265">
        <f t="shared" si="4"/>
        <v>2020772.2</v>
      </c>
    </row>
    <row r="312" spans="1:6" ht="12.75">
      <c r="A312" s="260" t="s">
        <v>225</v>
      </c>
      <c r="B312" s="261" t="s">
        <v>453</v>
      </c>
      <c r="C312" s="262" t="s">
        <v>719</v>
      </c>
      <c r="D312" s="263">
        <v>772800</v>
      </c>
      <c r="E312" s="264">
        <v>279189.17</v>
      </c>
      <c r="F312" s="265">
        <f t="shared" si="4"/>
        <v>493610.83</v>
      </c>
    </row>
    <row r="313" spans="1:6" ht="22.5">
      <c r="A313" s="260" t="s">
        <v>14</v>
      </c>
      <c r="B313" s="261" t="s">
        <v>453</v>
      </c>
      <c r="C313" s="262" t="s">
        <v>720</v>
      </c>
      <c r="D313" s="263">
        <v>772800</v>
      </c>
      <c r="E313" s="264">
        <v>279189.17</v>
      </c>
      <c r="F313" s="265">
        <f t="shared" si="4"/>
        <v>493610.83</v>
      </c>
    </row>
    <row r="314" spans="1:6" ht="33.75">
      <c r="A314" s="260" t="s">
        <v>171</v>
      </c>
      <c r="B314" s="261" t="s">
        <v>453</v>
      </c>
      <c r="C314" s="262" t="s">
        <v>721</v>
      </c>
      <c r="D314" s="263">
        <v>772800</v>
      </c>
      <c r="E314" s="264">
        <v>279189.17</v>
      </c>
      <c r="F314" s="265">
        <f t="shared" si="4"/>
        <v>493610.83</v>
      </c>
    </row>
    <row r="315" spans="1:6" ht="12.75">
      <c r="A315" s="260" t="s">
        <v>868</v>
      </c>
      <c r="B315" s="261" t="s">
        <v>453</v>
      </c>
      <c r="C315" s="262" t="s">
        <v>918</v>
      </c>
      <c r="D315" s="263">
        <v>772800</v>
      </c>
      <c r="E315" s="264">
        <v>279189.17</v>
      </c>
      <c r="F315" s="265">
        <f t="shared" si="4"/>
        <v>493610.83</v>
      </c>
    </row>
    <row r="316" spans="1:6" ht="12.75">
      <c r="A316" s="260" t="s">
        <v>158</v>
      </c>
      <c r="B316" s="261" t="s">
        <v>453</v>
      </c>
      <c r="C316" s="262" t="s">
        <v>722</v>
      </c>
      <c r="D316" s="263">
        <v>3041100</v>
      </c>
      <c r="E316" s="264">
        <v>1293696.37</v>
      </c>
      <c r="F316" s="265">
        <f t="shared" si="4"/>
        <v>1747403.63</v>
      </c>
    </row>
    <row r="317" spans="1:6" ht="22.5">
      <c r="A317" s="260" t="s">
        <v>14</v>
      </c>
      <c r="B317" s="261" t="s">
        <v>453</v>
      </c>
      <c r="C317" s="262" t="s">
        <v>723</v>
      </c>
      <c r="D317" s="263">
        <v>2841100</v>
      </c>
      <c r="E317" s="264">
        <v>1132025.26</v>
      </c>
      <c r="F317" s="265">
        <f t="shared" si="4"/>
        <v>1709074.74</v>
      </c>
    </row>
    <row r="318" spans="1:6" ht="33.75">
      <c r="A318" s="260" t="s">
        <v>171</v>
      </c>
      <c r="B318" s="261" t="s">
        <v>453</v>
      </c>
      <c r="C318" s="262" t="s">
        <v>724</v>
      </c>
      <c r="D318" s="263">
        <v>2841100</v>
      </c>
      <c r="E318" s="264">
        <v>1132025.26</v>
      </c>
      <c r="F318" s="265">
        <f t="shared" si="4"/>
        <v>1709074.74</v>
      </c>
    </row>
    <row r="319" spans="1:6" ht="12.75">
      <c r="A319" s="260" t="s">
        <v>868</v>
      </c>
      <c r="B319" s="261" t="s">
        <v>453</v>
      </c>
      <c r="C319" s="262" t="s">
        <v>919</v>
      </c>
      <c r="D319" s="263">
        <v>2841100</v>
      </c>
      <c r="E319" s="264">
        <v>1132025.26</v>
      </c>
      <c r="F319" s="265">
        <f t="shared" si="4"/>
        <v>1709074.74</v>
      </c>
    </row>
    <row r="320" spans="1:6" ht="12.75">
      <c r="A320" s="260" t="s">
        <v>144</v>
      </c>
      <c r="B320" s="261" t="s">
        <v>453</v>
      </c>
      <c r="C320" s="262" t="s">
        <v>837</v>
      </c>
      <c r="D320" s="263">
        <v>200000</v>
      </c>
      <c r="E320" s="264">
        <v>161671.11</v>
      </c>
      <c r="F320" s="265">
        <f t="shared" si="4"/>
        <v>38328.890000000014</v>
      </c>
    </row>
    <row r="321" spans="1:6" ht="12.75">
      <c r="A321" s="260" t="s">
        <v>215</v>
      </c>
      <c r="B321" s="261" t="s">
        <v>453</v>
      </c>
      <c r="C321" s="262" t="s">
        <v>838</v>
      </c>
      <c r="D321" s="263">
        <v>200000</v>
      </c>
      <c r="E321" s="264">
        <v>161671.11</v>
      </c>
      <c r="F321" s="265">
        <f t="shared" si="4"/>
        <v>38328.890000000014</v>
      </c>
    </row>
    <row r="322" spans="1:6" ht="22.5">
      <c r="A322" s="260" t="s">
        <v>920</v>
      </c>
      <c r="B322" s="261" t="s">
        <v>453</v>
      </c>
      <c r="C322" s="262" t="s">
        <v>921</v>
      </c>
      <c r="D322" s="263">
        <v>200000</v>
      </c>
      <c r="E322" s="264">
        <v>161671.11</v>
      </c>
      <c r="F322" s="265">
        <f t="shared" si="4"/>
        <v>38328.890000000014</v>
      </c>
    </row>
    <row r="323" spans="1:6" ht="22.5">
      <c r="A323" s="260" t="s">
        <v>117</v>
      </c>
      <c r="B323" s="261" t="s">
        <v>453</v>
      </c>
      <c r="C323" s="262" t="s">
        <v>725</v>
      </c>
      <c r="D323" s="263">
        <v>360000</v>
      </c>
      <c r="E323" s="264" t="s">
        <v>469</v>
      </c>
      <c r="F323" s="265">
        <f t="shared" si="4"/>
        <v>360000</v>
      </c>
    </row>
    <row r="324" spans="1:6" ht="22.5">
      <c r="A324" s="260" t="s">
        <v>14</v>
      </c>
      <c r="B324" s="261" t="s">
        <v>453</v>
      </c>
      <c r="C324" s="262" t="s">
        <v>726</v>
      </c>
      <c r="D324" s="263">
        <v>360000</v>
      </c>
      <c r="E324" s="264" t="s">
        <v>469</v>
      </c>
      <c r="F324" s="265">
        <f t="shared" si="4"/>
        <v>360000</v>
      </c>
    </row>
    <row r="325" spans="1:6" ht="33.75">
      <c r="A325" s="260" t="s">
        <v>171</v>
      </c>
      <c r="B325" s="261" t="s">
        <v>453</v>
      </c>
      <c r="C325" s="262" t="s">
        <v>727</v>
      </c>
      <c r="D325" s="263">
        <v>360000</v>
      </c>
      <c r="E325" s="264" t="s">
        <v>469</v>
      </c>
      <c r="F325" s="265">
        <f t="shared" si="4"/>
        <v>360000</v>
      </c>
    </row>
    <row r="326" spans="1:6" ht="12.75">
      <c r="A326" s="260" t="s">
        <v>868</v>
      </c>
      <c r="B326" s="261" t="s">
        <v>453</v>
      </c>
      <c r="C326" s="262" t="s">
        <v>922</v>
      </c>
      <c r="D326" s="263">
        <v>360000</v>
      </c>
      <c r="E326" s="264" t="s">
        <v>469</v>
      </c>
      <c r="F326" s="265">
        <f t="shared" si="4"/>
        <v>360000</v>
      </c>
    </row>
    <row r="327" spans="1:6" ht="33.75">
      <c r="A327" s="248" t="s">
        <v>249</v>
      </c>
      <c r="B327" s="249" t="s">
        <v>453</v>
      </c>
      <c r="C327" s="250" t="s">
        <v>728</v>
      </c>
      <c r="D327" s="251">
        <v>297500</v>
      </c>
      <c r="E327" s="252" t="s">
        <v>469</v>
      </c>
      <c r="F327" s="253">
        <f t="shared" si="4"/>
        <v>297500</v>
      </c>
    </row>
    <row r="328" spans="1:6" ht="12.75">
      <c r="A328" s="260" t="s">
        <v>428</v>
      </c>
      <c r="B328" s="261" t="s">
        <v>453</v>
      </c>
      <c r="C328" s="262" t="s">
        <v>729</v>
      </c>
      <c r="D328" s="263">
        <v>297500</v>
      </c>
      <c r="E328" s="264" t="s">
        <v>469</v>
      </c>
      <c r="F328" s="265">
        <f t="shared" si="4"/>
        <v>297500</v>
      </c>
    </row>
    <row r="329" spans="1:6" ht="22.5">
      <c r="A329" s="260" t="s">
        <v>4</v>
      </c>
      <c r="B329" s="261" t="s">
        <v>453</v>
      </c>
      <c r="C329" s="262" t="s">
        <v>730</v>
      </c>
      <c r="D329" s="263">
        <v>297500</v>
      </c>
      <c r="E329" s="264" t="s">
        <v>469</v>
      </c>
      <c r="F329" s="265">
        <f t="shared" si="4"/>
        <v>297500</v>
      </c>
    </row>
    <row r="330" spans="1:6" ht="12.75">
      <c r="A330" s="260" t="s">
        <v>298</v>
      </c>
      <c r="B330" s="261" t="s">
        <v>453</v>
      </c>
      <c r="C330" s="262" t="s">
        <v>731</v>
      </c>
      <c r="D330" s="263">
        <v>297500</v>
      </c>
      <c r="E330" s="264" t="s">
        <v>469</v>
      </c>
      <c r="F330" s="265">
        <f t="shared" si="4"/>
        <v>297500</v>
      </c>
    </row>
    <row r="331" spans="1:6" ht="33.75">
      <c r="A331" s="260" t="s">
        <v>887</v>
      </c>
      <c r="B331" s="261" t="s">
        <v>453</v>
      </c>
      <c r="C331" s="262" t="s">
        <v>923</v>
      </c>
      <c r="D331" s="263">
        <v>297500</v>
      </c>
      <c r="E331" s="264" t="s">
        <v>469</v>
      </c>
      <c r="F331" s="265">
        <f t="shared" si="4"/>
        <v>297500</v>
      </c>
    </row>
    <row r="332" spans="1:6" ht="45">
      <c r="A332" s="248" t="s">
        <v>381</v>
      </c>
      <c r="B332" s="249" t="s">
        <v>453</v>
      </c>
      <c r="C332" s="250" t="s">
        <v>732</v>
      </c>
      <c r="D332" s="251">
        <v>2787555.1</v>
      </c>
      <c r="E332" s="252" t="s">
        <v>469</v>
      </c>
      <c r="F332" s="253">
        <f t="shared" si="4"/>
        <v>2787555.1</v>
      </c>
    </row>
    <row r="333" spans="1:6" ht="33.75">
      <c r="A333" s="260" t="s">
        <v>378</v>
      </c>
      <c r="B333" s="261" t="s">
        <v>453</v>
      </c>
      <c r="C333" s="262" t="s">
        <v>733</v>
      </c>
      <c r="D333" s="263">
        <v>249455.1</v>
      </c>
      <c r="E333" s="264" t="s">
        <v>469</v>
      </c>
      <c r="F333" s="265">
        <f t="shared" si="4"/>
        <v>249455.1</v>
      </c>
    </row>
    <row r="334" spans="1:6" ht="22.5">
      <c r="A334" s="260" t="s">
        <v>14</v>
      </c>
      <c r="B334" s="261" t="s">
        <v>453</v>
      </c>
      <c r="C334" s="262" t="s">
        <v>734</v>
      </c>
      <c r="D334" s="263">
        <v>249455.1</v>
      </c>
      <c r="E334" s="264" t="s">
        <v>469</v>
      </c>
      <c r="F334" s="265">
        <f t="shared" si="4"/>
        <v>249455.1</v>
      </c>
    </row>
    <row r="335" spans="1:6" ht="33.75">
      <c r="A335" s="260" t="s">
        <v>171</v>
      </c>
      <c r="B335" s="261" t="s">
        <v>453</v>
      </c>
      <c r="C335" s="262" t="s">
        <v>735</v>
      </c>
      <c r="D335" s="263">
        <v>249455.1</v>
      </c>
      <c r="E335" s="264" t="s">
        <v>469</v>
      </c>
      <c r="F335" s="265">
        <f aca="true" t="shared" si="5" ref="F335:F398">IF(OR(D335="-",IF(E335="-",0,E335)&gt;=IF(D335="-",0,D335)),"-",IF(D335="-",0,D335)-IF(E335="-",0,E335))</f>
        <v>249455.1</v>
      </c>
    </row>
    <row r="336" spans="1:6" ht="12.75">
      <c r="A336" s="260" t="s">
        <v>868</v>
      </c>
      <c r="B336" s="261" t="s">
        <v>453</v>
      </c>
      <c r="C336" s="262" t="s">
        <v>924</v>
      </c>
      <c r="D336" s="263">
        <v>249455.1</v>
      </c>
      <c r="E336" s="264" t="s">
        <v>469</v>
      </c>
      <c r="F336" s="265">
        <f t="shared" si="5"/>
        <v>249455.1</v>
      </c>
    </row>
    <row r="337" spans="1:6" ht="78.75">
      <c r="A337" s="267" t="s">
        <v>405</v>
      </c>
      <c r="B337" s="261" t="s">
        <v>453</v>
      </c>
      <c r="C337" s="262" t="s">
        <v>407</v>
      </c>
      <c r="D337" s="263">
        <v>2538100</v>
      </c>
      <c r="E337" s="264" t="s">
        <v>469</v>
      </c>
      <c r="F337" s="265">
        <f t="shared" si="5"/>
        <v>2538100</v>
      </c>
    </row>
    <row r="338" spans="1:6" ht="22.5">
      <c r="A338" s="260" t="s">
        <v>14</v>
      </c>
      <c r="B338" s="261" t="s">
        <v>453</v>
      </c>
      <c r="C338" s="262" t="s">
        <v>406</v>
      </c>
      <c r="D338" s="263">
        <v>2538100</v>
      </c>
      <c r="E338" s="264" t="s">
        <v>469</v>
      </c>
      <c r="F338" s="265">
        <f t="shared" si="5"/>
        <v>2538100</v>
      </c>
    </row>
    <row r="339" spans="1:6" ht="33.75">
      <c r="A339" s="260" t="s">
        <v>171</v>
      </c>
      <c r="B339" s="261" t="s">
        <v>453</v>
      </c>
      <c r="C339" s="262" t="s">
        <v>736</v>
      </c>
      <c r="D339" s="263">
        <v>2538100</v>
      </c>
      <c r="E339" s="264" t="s">
        <v>469</v>
      </c>
      <c r="F339" s="265">
        <f t="shared" si="5"/>
        <v>2538100</v>
      </c>
    </row>
    <row r="340" spans="1:6" ht="12.75">
      <c r="A340" s="260" t="s">
        <v>868</v>
      </c>
      <c r="B340" s="261" t="s">
        <v>453</v>
      </c>
      <c r="C340" s="262" t="s">
        <v>925</v>
      </c>
      <c r="D340" s="263">
        <v>2538100</v>
      </c>
      <c r="E340" s="264" t="s">
        <v>469</v>
      </c>
      <c r="F340" s="265">
        <f t="shared" si="5"/>
        <v>2538100</v>
      </c>
    </row>
    <row r="341" spans="1:6" ht="12.75">
      <c r="A341" s="248" t="s">
        <v>166</v>
      </c>
      <c r="B341" s="249" t="s">
        <v>453</v>
      </c>
      <c r="C341" s="250" t="s">
        <v>737</v>
      </c>
      <c r="D341" s="251">
        <v>807293.02</v>
      </c>
      <c r="E341" s="252">
        <v>7000</v>
      </c>
      <c r="F341" s="253">
        <f t="shared" si="5"/>
        <v>800293.02</v>
      </c>
    </row>
    <row r="342" spans="1:6" ht="12.75">
      <c r="A342" s="248" t="s">
        <v>970</v>
      </c>
      <c r="B342" s="249" t="s">
        <v>453</v>
      </c>
      <c r="C342" s="250" t="s">
        <v>738</v>
      </c>
      <c r="D342" s="251">
        <v>807293.02</v>
      </c>
      <c r="E342" s="252">
        <v>7000</v>
      </c>
      <c r="F342" s="253">
        <f t="shared" si="5"/>
        <v>800293.02</v>
      </c>
    </row>
    <row r="343" spans="1:6" ht="33.75">
      <c r="A343" s="248" t="s">
        <v>739</v>
      </c>
      <c r="B343" s="249" t="s">
        <v>453</v>
      </c>
      <c r="C343" s="250" t="s">
        <v>740</v>
      </c>
      <c r="D343" s="251">
        <v>807293.02</v>
      </c>
      <c r="E343" s="252">
        <v>7000</v>
      </c>
      <c r="F343" s="253">
        <f t="shared" si="5"/>
        <v>800293.02</v>
      </c>
    </row>
    <row r="344" spans="1:6" ht="22.5">
      <c r="A344" s="248" t="s">
        <v>17</v>
      </c>
      <c r="B344" s="249" t="s">
        <v>453</v>
      </c>
      <c r="C344" s="250" t="s">
        <v>741</v>
      </c>
      <c r="D344" s="251">
        <v>807293.02</v>
      </c>
      <c r="E344" s="252">
        <v>7000</v>
      </c>
      <c r="F344" s="253">
        <f t="shared" si="5"/>
        <v>800293.02</v>
      </c>
    </row>
    <row r="345" spans="1:6" ht="45">
      <c r="A345" s="248" t="s">
        <v>214</v>
      </c>
      <c r="B345" s="249" t="s">
        <v>453</v>
      </c>
      <c r="C345" s="250" t="s">
        <v>408</v>
      </c>
      <c r="D345" s="251">
        <v>558200</v>
      </c>
      <c r="E345" s="252" t="s">
        <v>469</v>
      </c>
      <c r="F345" s="253">
        <f t="shared" si="5"/>
        <v>558200</v>
      </c>
    </row>
    <row r="346" spans="1:6" ht="22.5">
      <c r="A346" s="260" t="s">
        <v>159</v>
      </c>
      <c r="B346" s="261" t="s">
        <v>453</v>
      </c>
      <c r="C346" s="262" t="s">
        <v>742</v>
      </c>
      <c r="D346" s="263">
        <v>558200</v>
      </c>
      <c r="E346" s="264" t="s">
        <v>469</v>
      </c>
      <c r="F346" s="265">
        <f t="shared" si="5"/>
        <v>558200</v>
      </c>
    </row>
    <row r="347" spans="1:6" ht="33.75">
      <c r="A347" s="260" t="s">
        <v>167</v>
      </c>
      <c r="B347" s="261" t="s">
        <v>453</v>
      </c>
      <c r="C347" s="262" t="s">
        <v>743</v>
      </c>
      <c r="D347" s="263">
        <v>558200</v>
      </c>
      <c r="E347" s="264" t="s">
        <v>469</v>
      </c>
      <c r="F347" s="265">
        <f t="shared" si="5"/>
        <v>558200</v>
      </c>
    </row>
    <row r="348" spans="1:6" ht="12.75">
      <c r="A348" s="260" t="s">
        <v>168</v>
      </c>
      <c r="B348" s="261" t="s">
        <v>453</v>
      </c>
      <c r="C348" s="262" t="s">
        <v>744</v>
      </c>
      <c r="D348" s="263">
        <v>558200</v>
      </c>
      <c r="E348" s="264" t="s">
        <v>469</v>
      </c>
      <c r="F348" s="265">
        <f t="shared" si="5"/>
        <v>558200</v>
      </c>
    </row>
    <row r="349" spans="1:6" ht="56.25">
      <c r="A349" s="260" t="s">
        <v>926</v>
      </c>
      <c r="B349" s="261" t="s">
        <v>453</v>
      </c>
      <c r="C349" s="262" t="s">
        <v>927</v>
      </c>
      <c r="D349" s="263">
        <v>558200</v>
      </c>
      <c r="E349" s="264" t="s">
        <v>469</v>
      </c>
      <c r="F349" s="265">
        <f t="shared" si="5"/>
        <v>558200</v>
      </c>
    </row>
    <row r="350" spans="1:6" ht="12.75">
      <c r="A350" s="248" t="s">
        <v>130</v>
      </c>
      <c r="B350" s="249" t="s">
        <v>453</v>
      </c>
      <c r="C350" s="250" t="s">
        <v>745</v>
      </c>
      <c r="D350" s="251">
        <v>82000</v>
      </c>
      <c r="E350" s="252">
        <v>7000</v>
      </c>
      <c r="F350" s="253">
        <f t="shared" si="5"/>
        <v>75000</v>
      </c>
    </row>
    <row r="351" spans="1:6" ht="12.75">
      <c r="A351" s="260" t="s">
        <v>746</v>
      </c>
      <c r="B351" s="261" t="s">
        <v>453</v>
      </c>
      <c r="C351" s="262" t="s">
        <v>747</v>
      </c>
      <c r="D351" s="263">
        <v>82000</v>
      </c>
      <c r="E351" s="264">
        <v>7000</v>
      </c>
      <c r="F351" s="265">
        <f t="shared" si="5"/>
        <v>75000</v>
      </c>
    </row>
    <row r="352" spans="1:6" ht="22.5">
      <c r="A352" s="260" t="s">
        <v>14</v>
      </c>
      <c r="B352" s="261" t="s">
        <v>453</v>
      </c>
      <c r="C352" s="262" t="s">
        <v>748</v>
      </c>
      <c r="D352" s="263">
        <v>82000</v>
      </c>
      <c r="E352" s="264">
        <v>7000</v>
      </c>
      <c r="F352" s="265">
        <f t="shared" si="5"/>
        <v>75000</v>
      </c>
    </row>
    <row r="353" spans="1:6" ht="33.75">
      <c r="A353" s="260" t="s">
        <v>171</v>
      </c>
      <c r="B353" s="261" t="s">
        <v>453</v>
      </c>
      <c r="C353" s="262" t="s">
        <v>749</v>
      </c>
      <c r="D353" s="263">
        <v>82000</v>
      </c>
      <c r="E353" s="264">
        <v>7000</v>
      </c>
      <c r="F353" s="265">
        <f t="shared" si="5"/>
        <v>75000</v>
      </c>
    </row>
    <row r="354" spans="1:6" ht="12.75">
      <c r="A354" s="260" t="s">
        <v>868</v>
      </c>
      <c r="B354" s="261" t="s">
        <v>453</v>
      </c>
      <c r="C354" s="262" t="s">
        <v>928</v>
      </c>
      <c r="D354" s="263">
        <v>82000</v>
      </c>
      <c r="E354" s="264">
        <v>7000</v>
      </c>
      <c r="F354" s="265">
        <f t="shared" si="5"/>
        <v>75000</v>
      </c>
    </row>
    <row r="355" spans="1:6" ht="45">
      <c r="A355" s="248" t="s">
        <v>381</v>
      </c>
      <c r="B355" s="249" t="s">
        <v>453</v>
      </c>
      <c r="C355" s="250" t="s">
        <v>839</v>
      </c>
      <c r="D355" s="251">
        <v>167093.02</v>
      </c>
      <c r="E355" s="252" t="s">
        <v>469</v>
      </c>
      <c r="F355" s="253">
        <f t="shared" si="5"/>
        <v>167093.02</v>
      </c>
    </row>
    <row r="356" spans="1:6" ht="67.5">
      <c r="A356" s="260" t="s">
        <v>840</v>
      </c>
      <c r="B356" s="261" t="s">
        <v>453</v>
      </c>
      <c r="C356" s="262" t="s">
        <v>841</v>
      </c>
      <c r="D356" s="263">
        <v>167093.02</v>
      </c>
      <c r="E356" s="264" t="s">
        <v>469</v>
      </c>
      <c r="F356" s="265">
        <f t="shared" si="5"/>
        <v>167093.02</v>
      </c>
    </row>
    <row r="357" spans="1:6" ht="33.75">
      <c r="A357" s="260" t="s">
        <v>167</v>
      </c>
      <c r="B357" s="261" t="s">
        <v>453</v>
      </c>
      <c r="C357" s="262" t="s">
        <v>842</v>
      </c>
      <c r="D357" s="263">
        <v>167093.02</v>
      </c>
      <c r="E357" s="264" t="s">
        <v>469</v>
      </c>
      <c r="F357" s="265">
        <f t="shared" si="5"/>
        <v>167093.02</v>
      </c>
    </row>
    <row r="358" spans="1:6" ht="12.75">
      <c r="A358" s="260" t="s">
        <v>168</v>
      </c>
      <c r="B358" s="261" t="s">
        <v>453</v>
      </c>
      <c r="C358" s="262" t="s">
        <v>843</v>
      </c>
      <c r="D358" s="263">
        <v>167093.02</v>
      </c>
      <c r="E358" s="264" t="s">
        <v>469</v>
      </c>
      <c r="F358" s="265">
        <f t="shared" si="5"/>
        <v>167093.02</v>
      </c>
    </row>
    <row r="359" spans="1:6" ht="12.75">
      <c r="A359" s="260" t="s">
        <v>929</v>
      </c>
      <c r="B359" s="261" t="s">
        <v>453</v>
      </c>
      <c r="C359" s="262" t="s">
        <v>930</v>
      </c>
      <c r="D359" s="263">
        <v>167093.02</v>
      </c>
      <c r="E359" s="264" t="s">
        <v>469</v>
      </c>
      <c r="F359" s="265">
        <f t="shared" si="5"/>
        <v>167093.02</v>
      </c>
    </row>
    <row r="360" spans="1:6" ht="12.75">
      <c r="A360" s="248" t="s">
        <v>98</v>
      </c>
      <c r="B360" s="249" t="s">
        <v>453</v>
      </c>
      <c r="C360" s="250" t="s">
        <v>750</v>
      </c>
      <c r="D360" s="251">
        <v>141246206.98</v>
      </c>
      <c r="E360" s="252">
        <v>57159212.6</v>
      </c>
      <c r="F360" s="253">
        <f t="shared" si="5"/>
        <v>84086994.38</v>
      </c>
    </row>
    <row r="361" spans="1:6" ht="12.75">
      <c r="A361" s="248" t="s">
        <v>971</v>
      </c>
      <c r="B361" s="249" t="s">
        <v>453</v>
      </c>
      <c r="C361" s="250" t="s">
        <v>751</v>
      </c>
      <c r="D361" s="251">
        <v>141246206.98</v>
      </c>
      <c r="E361" s="252">
        <v>57159212.6</v>
      </c>
      <c r="F361" s="253">
        <f t="shared" si="5"/>
        <v>84086994.38</v>
      </c>
    </row>
    <row r="362" spans="1:6" ht="33.75">
      <c r="A362" s="248" t="s">
        <v>752</v>
      </c>
      <c r="B362" s="249" t="s">
        <v>453</v>
      </c>
      <c r="C362" s="250" t="s">
        <v>753</v>
      </c>
      <c r="D362" s="251">
        <v>134049206.98</v>
      </c>
      <c r="E362" s="252">
        <v>54823462.6</v>
      </c>
      <c r="F362" s="253">
        <f t="shared" si="5"/>
        <v>79225744.38</v>
      </c>
    </row>
    <row r="363" spans="1:6" ht="22.5">
      <c r="A363" s="248" t="s">
        <v>21</v>
      </c>
      <c r="B363" s="249" t="s">
        <v>453</v>
      </c>
      <c r="C363" s="250" t="s">
        <v>754</v>
      </c>
      <c r="D363" s="251">
        <v>134049206.98</v>
      </c>
      <c r="E363" s="252">
        <v>54823462.6</v>
      </c>
      <c r="F363" s="253">
        <f t="shared" si="5"/>
        <v>79225744.38</v>
      </c>
    </row>
    <row r="364" spans="1:6" ht="45">
      <c r="A364" s="248" t="s">
        <v>214</v>
      </c>
      <c r="B364" s="249" t="s">
        <v>453</v>
      </c>
      <c r="C364" s="250" t="s">
        <v>755</v>
      </c>
      <c r="D364" s="251">
        <v>19942200</v>
      </c>
      <c r="E364" s="252">
        <v>8157600</v>
      </c>
      <c r="F364" s="253">
        <f t="shared" si="5"/>
        <v>11784600</v>
      </c>
    </row>
    <row r="365" spans="1:6" ht="22.5">
      <c r="A365" s="260" t="s">
        <v>159</v>
      </c>
      <c r="B365" s="261" t="s">
        <v>453</v>
      </c>
      <c r="C365" s="262" t="s">
        <v>756</v>
      </c>
      <c r="D365" s="263">
        <v>19942200</v>
      </c>
      <c r="E365" s="264">
        <v>8157600</v>
      </c>
      <c r="F365" s="265">
        <f t="shared" si="5"/>
        <v>11784600</v>
      </c>
    </row>
    <row r="366" spans="1:6" ht="33.75">
      <c r="A366" s="260" t="s">
        <v>167</v>
      </c>
      <c r="B366" s="261" t="s">
        <v>453</v>
      </c>
      <c r="C366" s="262" t="s">
        <v>757</v>
      </c>
      <c r="D366" s="263">
        <v>19942200</v>
      </c>
      <c r="E366" s="264">
        <v>8157600</v>
      </c>
      <c r="F366" s="265">
        <f t="shared" si="5"/>
        <v>11784600</v>
      </c>
    </row>
    <row r="367" spans="1:6" ht="12.75">
      <c r="A367" s="260" t="s">
        <v>168</v>
      </c>
      <c r="B367" s="261" t="s">
        <v>453</v>
      </c>
      <c r="C367" s="262" t="s">
        <v>758</v>
      </c>
      <c r="D367" s="263">
        <v>19942200</v>
      </c>
      <c r="E367" s="264">
        <v>8157600</v>
      </c>
      <c r="F367" s="265">
        <f t="shared" si="5"/>
        <v>11784600</v>
      </c>
    </row>
    <row r="368" spans="1:6" ht="56.25">
      <c r="A368" s="260" t="s">
        <v>926</v>
      </c>
      <c r="B368" s="261" t="s">
        <v>453</v>
      </c>
      <c r="C368" s="262" t="s">
        <v>931</v>
      </c>
      <c r="D368" s="263">
        <v>19942200</v>
      </c>
      <c r="E368" s="264">
        <v>8157600</v>
      </c>
      <c r="F368" s="265">
        <f t="shared" si="5"/>
        <v>11784600</v>
      </c>
    </row>
    <row r="369" spans="1:6" ht="33.75">
      <c r="A369" s="248" t="s">
        <v>249</v>
      </c>
      <c r="B369" s="249" t="s">
        <v>453</v>
      </c>
      <c r="C369" s="250" t="s">
        <v>759</v>
      </c>
      <c r="D369" s="251">
        <v>913385.92</v>
      </c>
      <c r="E369" s="252">
        <v>299900</v>
      </c>
      <c r="F369" s="253">
        <f t="shared" si="5"/>
        <v>613485.92</v>
      </c>
    </row>
    <row r="370" spans="1:6" ht="22.5">
      <c r="A370" s="260" t="s">
        <v>760</v>
      </c>
      <c r="B370" s="261" t="s">
        <v>453</v>
      </c>
      <c r="C370" s="262" t="s">
        <v>761</v>
      </c>
      <c r="D370" s="263">
        <v>913385.92</v>
      </c>
      <c r="E370" s="264">
        <v>299900</v>
      </c>
      <c r="F370" s="265">
        <f t="shared" si="5"/>
        <v>613485.92</v>
      </c>
    </row>
    <row r="371" spans="1:6" ht="22.5">
      <c r="A371" s="260" t="s">
        <v>4</v>
      </c>
      <c r="B371" s="261" t="s">
        <v>453</v>
      </c>
      <c r="C371" s="262" t="s">
        <v>762</v>
      </c>
      <c r="D371" s="263">
        <v>913385.92</v>
      </c>
      <c r="E371" s="264">
        <v>299900</v>
      </c>
      <c r="F371" s="265">
        <f t="shared" si="5"/>
        <v>613485.92</v>
      </c>
    </row>
    <row r="372" spans="1:6" ht="12.75">
      <c r="A372" s="260" t="s">
        <v>298</v>
      </c>
      <c r="B372" s="261" t="s">
        <v>453</v>
      </c>
      <c r="C372" s="262" t="s">
        <v>763</v>
      </c>
      <c r="D372" s="263">
        <v>913385.92</v>
      </c>
      <c r="E372" s="264">
        <v>299900</v>
      </c>
      <c r="F372" s="265">
        <f t="shared" si="5"/>
        <v>613485.92</v>
      </c>
    </row>
    <row r="373" spans="1:6" ht="33.75">
      <c r="A373" s="260" t="s">
        <v>887</v>
      </c>
      <c r="B373" s="261" t="s">
        <v>453</v>
      </c>
      <c r="C373" s="262" t="s">
        <v>932</v>
      </c>
      <c r="D373" s="263">
        <v>913385.92</v>
      </c>
      <c r="E373" s="264">
        <v>299900</v>
      </c>
      <c r="F373" s="265">
        <f t="shared" si="5"/>
        <v>613485.92</v>
      </c>
    </row>
    <row r="374" spans="1:6" ht="45">
      <c r="A374" s="248" t="s">
        <v>381</v>
      </c>
      <c r="B374" s="249" t="s">
        <v>453</v>
      </c>
      <c r="C374" s="250" t="s">
        <v>764</v>
      </c>
      <c r="D374" s="251">
        <v>113193621.06</v>
      </c>
      <c r="E374" s="252">
        <v>46365962.6</v>
      </c>
      <c r="F374" s="253">
        <f t="shared" si="5"/>
        <v>66827658.46</v>
      </c>
    </row>
    <row r="375" spans="1:6" ht="45">
      <c r="A375" s="260" t="s">
        <v>380</v>
      </c>
      <c r="B375" s="261" t="s">
        <v>453</v>
      </c>
      <c r="C375" s="262" t="s">
        <v>765</v>
      </c>
      <c r="D375" s="263">
        <v>7958200</v>
      </c>
      <c r="E375" s="264">
        <v>2588975</v>
      </c>
      <c r="F375" s="265">
        <f t="shared" si="5"/>
        <v>5369225</v>
      </c>
    </row>
    <row r="376" spans="1:6" ht="33.75">
      <c r="A376" s="260" t="s">
        <v>167</v>
      </c>
      <c r="B376" s="261" t="s">
        <v>453</v>
      </c>
      <c r="C376" s="262" t="s">
        <v>766</v>
      </c>
      <c r="D376" s="263">
        <v>7958200</v>
      </c>
      <c r="E376" s="264">
        <v>2588975</v>
      </c>
      <c r="F376" s="265">
        <f t="shared" si="5"/>
        <v>5369225</v>
      </c>
    </row>
    <row r="377" spans="1:6" ht="12.75">
      <c r="A377" s="260" t="s">
        <v>168</v>
      </c>
      <c r="B377" s="261" t="s">
        <v>453</v>
      </c>
      <c r="C377" s="262" t="s">
        <v>767</v>
      </c>
      <c r="D377" s="263">
        <v>7958200</v>
      </c>
      <c r="E377" s="264">
        <v>2588975</v>
      </c>
      <c r="F377" s="265">
        <f t="shared" si="5"/>
        <v>5369225</v>
      </c>
    </row>
    <row r="378" spans="1:6" ht="12.75">
      <c r="A378" s="260" t="s">
        <v>929</v>
      </c>
      <c r="B378" s="261" t="s">
        <v>453</v>
      </c>
      <c r="C378" s="262" t="s">
        <v>933</v>
      </c>
      <c r="D378" s="263">
        <v>7958200</v>
      </c>
      <c r="E378" s="264">
        <v>2588975</v>
      </c>
      <c r="F378" s="265">
        <f t="shared" si="5"/>
        <v>5369225</v>
      </c>
    </row>
    <row r="379" spans="1:6" ht="33.75">
      <c r="A379" s="260" t="s">
        <v>379</v>
      </c>
      <c r="B379" s="261" t="s">
        <v>453</v>
      </c>
      <c r="C379" s="262" t="s">
        <v>768</v>
      </c>
      <c r="D379" s="263">
        <v>104867000</v>
      </c>
      <c r="E379" s="264">
        <v>43776987.6</v>
      </c>
      <c r="F379" s="265">
        <f t="shared" si="5"/>
        <v>61090012.4</v>
      </c>
    </row>
    <row r="380" spans="1:6" ht="22.5">
      <c r="A380" s="260" t="s">
        <v>4</v>
      </c>
      <c r="B380" s="261" t="s">
        <v>453</v>
      </c>
      <c r="C380" s="262" t="s">
        <v>769</v>
      </c>
      <c r="D380" s="263">
        <v>104867000</v>
      </c>
      <c r="E380" s="264">
        <v>43776987.6</v>
      </c>
      <c r="F380" s="265">
        <f t="shared" si="5"/>
        <v>61090012.4</v>
      </c>
    </row>
    <row r="381" spans="1:6" ht="12.75">
      <c r="A381" s="260" t="s">
        <v>298</v>
      </c>
      <c r="B381" s="261" t="s">
        <v>453</v>
      </c>
      <c r="C381" s="262" t="s">
        <v>770</v>
      </c>
      <c r="D381" s="263">
        <v>104867000</v>
      </c>
      <c r="E381" s="264">
        <v>43776987.6</v>
      </c>
      <c r="F381" s="265">
        <f t="shared" si="5"/>
        <v>61090012.4</v>
      </c>
    </row>
    <row r="382" spans="1:6" ht="33.75">
      <c r="A382" s="260" t="s">
        <v>887</v>
      </c>
      <c r="B382" s="261" t="s">
        <v>453</v>
      </c>
      <c r="C382" s="262" t="s">
        <v>934</v>
      </c>
      <c r="D382" s="263">
        <v>104867000</v>
      </c>
      <c r="E382" s="264">
        <v>43776987.6</v>
      </c>
      <c r="F382" s="265">
        <f t="shared" si="5"/>
        <v>61090012.4</v>
      </c>
    </row>
    <row r="383" spans="1:6" ht="33.75">
      <c r="A383" s="260" t="s">
        <v>429</v>
      </c>
      <c r="B383" s="261" t="s">
        <v>453</v>
      </c>
      <c r="C383" s="262" t="s">
        <v>771</v>
      </c>
      <c r="D383" s="263">
        <v>368421.06</v>
      </c>
      <c r="E383" s="264" t="s">
        <v>469</v>
      </c>
      <c r="F383" s="265">
        <f t="shared" si="5"/>
        <v>368421.06</v>
      </c>
    </row>
    <row r="384" spans="1:6" ht="33.75">
      <c r="A384" s="260" t="s">
        <v>167</v>
      </c>
      <c r="B384" s="261" t="s">
        <v>453</v>
      </c>
      <c r="C384" s="262" t="s">
        <v>772</v>
      </c>
      <c r="D384" s="263">
        <v>368421.06</v>
      </c>
      <c r="E384" s="264" t="s">
        <v>469</v>
      </c>
      <c r="F384" s="265">
        <f t="shared" si="5"/>
        <v>368421.06</v>
      </c>
    </row>
    <row r="385" spans="1:6" ht="12.75">
      <c r="A385" s="260" t="s">
        <v>168</v>
      </c>
      <c r="B385" s="261" t="s">
        <v>453</v>
      </c>
      <c r="C385" s="262" t="s">
        <v>773</v>
      </c>
      <c r="D385" s="263">
        <v>368421.06</v>
      </c>
      <c r="E385" s="264" t="s">
        <v>469</v>
      </c>
      <c r="F385" s="265">
        <f t="shared" si="5"/>
        <v>368421.06</v>
      </c>
    </row>
    <row r="386" spans="1:6" ht="12.75">
      <c r="A386" s="260" t="s">
        <v>929</v>
      </c>
      <c r="B386" s="261" t="s">
        <v>453</v>
      </c>
      <c r="C386" s="262" t="s">
        <v>935</v>
      </c>
      <c r="D386" s="263">
        <v>368421.06</v>
      </c>
      <c r="E386" s="264" t="s">
        <v>469</v>
      </c>
      <c r="F386" s="265">
        <f t="shared" si="5"/>
        <v>368421.06</v>
      </c>
    </row>
    <row r="387" spans="1:6" ht="33.75">
      <c r="A387" s="248" t="s">
        <v>774</v>
      </c>
      <c r="B387" s="249" t="s">
        <v>453</v>
      </c>
      <c r="C387" s="250" t="s">
        <v>775</v>
      </c>
      <c r="D387" s="251">
        <v>7197000</v>
      </c>
      <c r="E387" s="252">
        <v>2335750</v>
      </c>
      <c r="F387" s="253">
        <f t="shared" si="5"/>
        <v>4861250</v>
      </c>
    </row>
    <row r="388" spans="1:6" ht="22.5">
      <c r="A388" s="248" t="s">
        <v>22</v>
      </c>
      <c r="B388" s="249" t="s">
        <v>453</v>
      </c>
      <c r="C388" s="250" t="s">
        <v>776</v>
      </c>
      <c r="D388" s="251">
        <v>7197000</v>
      </c>
      <c r="E388" s="252">
        <v>2335750</v>
      </c>
      <c r="F388" s="253">
        <f t="shared" si="5"/>
        <v>4861250</v>
      </c>
    </row>
    <row r="389" spans="1:6" ht="45">
      <c r="A389" s="248" t="s">
        <v>214</v>
      </c>
      <c r="B389" s="249" t="s">
        <v>453</v>
      </c>
      <c r="C389" s="250" t="s">
        <v>777</v>
      </c>
      <c r="D389" s="251">
        <v>4707600</v>
      </c>
      <c r="E389" s="252">
        <v>1719775</v>
      </c>
      <c r="F389" s="253">
        <f t="shared" si="5"/>
        <v>2987825</v>
      </c>
    </row>
    <row r="390" spans="1:6" ht="22.5">
      <c r="A390" s="260" t="s">
        <v>159</v>
      </c>
      <c r="B390" s="261" t="s">
        <v>453</v>
      </c>
      <c r="C390" s="262" t="s">
        <v>778</v>
      </c>
      <c r="D390" s="263">
        <v>4707600</v>
      </c>
      <c r="E390" s="264">
        <v>1719775</v>
      </c>
      <c r="F390" s="265">
        <f t="shared" si="5"/>
        <v>2987825</v>
      </c>
    </row>
    <row r="391" spans="1:6" ht="33.75">
      <c r="A391" s="260" t="s">
        <v>167</v>
      </c>
      <c r="B391" s="261" t="s">
        <v>453</v>
      </c>
      <c r="C391" s="262" t="s">
        <v>779</v>
      </c>
      <c r="D391" s="263">
        <v>4707600</v>
      </c>
      <c r="E391" s="264">
        <v>1719775</v>
      </c>
      <c r="F391" s="265">
        <f t="shared" si="5"/>
        <v>2987825</v>
      </c>
    </row>
    <row r="392" spans="1:6" ht="12.75">
      <c r="A392" s="260" t="s">
        <v>168</v>
      </c>
      <c r="B392" s="261" t="s">
        <v>453</v>
      </c>
      <c r="C392" s="262" t="s">
        <v>780</v>
      </c>
      <c r="D392" s="263">
        <v>4707600</v>
      </c>
      <c r="E392" s="264">
        <v>1719775</v>
      </c>
      <c r="F392" s="265">
        <f t="shared" si="5"/>
        <v>2987825</v>
      </c>
    </row>
    <row r="393" spans="1:6" ht="56.25">
      <c r="A393" s="260" t="s">
        <v>926</v>
      </c>
      <c r="B393" s="261" t="s">
        <v>453</v>
      </c>
      <c r="C393" s="262" t="s">
        <v>936</v>
      </c>
      <c r="D393" s="263">
        <v>4707600</v>
      </c>
      <c r="E393" s="264">
        <v>1719775</v>
      </c>
      <c r="F393" s="265">
        <f t="shared" si="5"/>
        <v>2987825</v>
      </c>
    </row>
    <row r="394" spans="1:6" ht="45">
      <c r="A394" s="248" t="s">
        <v>381</v>
      </c>
      <c r="B394" s="249" t="s">
        <v>453</v>
      </c>
      <c r="C394" s="250" t="s">
        <v>781</v>
      </c>
      <c r="D394" s="251">
        <v>2489400</v>
      </c>
      <c r="E394" s="252">
        <v>615975</v>
      </c>
      <c r="F394" s="253">
        <f t="shared" si="5"/>
        <v>1873425</v>
      </c>
    </row>
    <row r="395" spans="1:6" ht="45">
      <c r="A395" s="260" t="s">
        <v>380</v>
      </c>
      <c r="B395" s="261" t="s">
        <v>453</v>
      </c>
      <c r="C395" s="262" t="s">
        <v>782</v>
      </c>
      <c r="D395" s="263">
        <v>2489400</v>
      </c>
      <c r="E395" s="264">
        <v>615975</v>
      </c>
      <c r="F395" s="265">
        <f t="shared" si="5"/>
        <v>1873425</v>
      </c>
    </row>
    <row r="396" spans="1:6" ht="33.75">
      <c r="A396" s="260" t="s">
        <v>167</v>
      </c>
      <c r="B396" s="261" t="s">
        <v>453</v>
      </c>
      <c r="C396" s="262" t="s">
        <v>783</v>
      </c>
      <c r="D396" s="263">
        <v>2489400</v>
      </c>
      <c r="E396" s="264">
        <v>615975</v>
      </c>
      <c r="F396" s="265">
        <f t="shared" si="5"/>
        <v>1873425</v>
      </c>
    </row>
    <row r="397" spans="1:6" ht="12.75">
      <c r="A397" s="260" t="s">
        <v>168</v>
      </c>
      <c r="B397" s="261" t="s">
        <v>453</v>
      </c>
      <c r="C397" s="262" t="s">
        <v>784</v>
      </c>
      <c r="D397" s="263">
        <v>2489400</v>
      </c>
      <c r="E397" s="264">
        <v>615975</v>
      </c>
      <c r="F397" s="265">
        <f t="shared" si="5"/>
        <v>1873425</v>
      </c>
    </row>
    <row r="398" spans="1:6" ht="12.75">
      <c r="A398" s="260" t="s">
        <v>929</v>
      </c>
      <c r="B398" s="261" t="s">
        <v>453</v>
      </c>
      <c r="C398" s="262" t="s">
        <v>937</v>
      </c>
      <c r="D398" s="263">
        <v>2489400</v>
      </c>
      <c r="E398" s="264">
        <v>615975</v>
      </c>
      <c r="F398" s="265">
        <f t="shared" si="5"/>
        <v>1873425</v>
      </c>
    </row>
    <row r="399" spans="1:6" ht="12.75">
      <c r="A399" s="248" t="s">
        <v>163</v>
      </c>
      <c r="B399" s="249" t="s">
        <v>453</v>
      </c>
      <c r="C399" s="250" t="s">
        <v>785</v>
      </c>
      <c r="D399" s="251">
        <v>1738100</v>
      </c>
      <c r="E399" s="252">
        <v>753140</v>
      </c>
      <c r="F399" s="253">
        <f aca="true" t="shared" si="6" ref="F399:F447">IF(OR(D399="-",IF(E399="-",0,E399)&gt;=IF(D399="-",0,D399)),"-",IF(D399="-",0,D399)-IF(E399="-",0,E399))</f>
        <v>984960</v>
      </c>
    </row>
    <row r="400" spans="1:6" ht="12.75">
      <c r="A400" s="248" t="s">
        <v>972</v>
      </c>
      <c r="B400" s="249" t="s">
        <v>453</v>
      </c>
      <c r="C400" s="250" t="s">
        <v>951</v>
      </c>
      <c r="D400" s="251">
        <v>1738100</v>
      </c>
      <c r="E400" s="252">
        <v>753140</v>
      </c>
      <c r="F400" s="253">
        <f t="shared" si="6"/>
        <v>984960</v>
      </c>
    </row>
    <row r="401" spans="1:6" ht="12.75">
      <c r="A401" s="248" t="s">
        <v>352</v>
      </c>
      <c r="B401" s="249" t="s">
        <v>453</v>
      </c>
      <c r="C401" s="250" t="s">
        <v>786</v>
      </c>
      <c r="D401" s="251">
        <v>1738100</v>
      </c>
      <c r="E401" s="252">
        <v>753140</v>
      </c>
      <c r="F401" s="253">
        <f t="shared" si="6"/>
        <v>984960</v>
      </c>
    </row>
    <row r="402" spans="1:6" ht="22.5">
      <c r="A402" s="248" t="s">
        <v>97</v>
      </c>
      <c r="B402" s="249" t="s">
        <v>453</v>
      </c>
      <c r="C402" s="250" t="s">
        <v>787</v>
      </c>
      <c r="D402" s="251">
        <v>1738100</v>
      </c>
      <c r="E402" s="252">
        <v>753140</v>
      </c>
      <c r="F402" s="253">
        <f t="shared" si="6"/>
        <v>984960</v>
      </c>
    </row>
    <row r="403" spans="1:6" ht="22.5">
      <c r="A403" s="248" t="s">
        <v>176</v>
      </c>
      <c r="B403" s="249" t="s">
        <v>453</v>
      </c>
      <c r="C403" s="250" t="s">
        <v>788</v>
      </c>
      <c r="D403" s="251">
        <v>1738100</v>
      </c>
      <c r="E403" s="252">
        <v>753140</v>
      </c>
      <c r="F403" s="253">
        <f t="shared" si="6"/>
        <v>984960</v>
      </c>
    </row>
    <row r="404" spans="1:6" ht="33.75">
      <c r="A404" s="260" t="s">
        <v>789</v>
      </c>
      <c r="B404" s="261" t="s">
        <v>453</v>
      </c>
      <c r="C404" s="262" t="s">
        <v>790</v>
      </c>
      <c r="D404" s="263">
        <v>1738100</v>
      </c>
      <c r="E404" s="264">
        <v>753140</v>
      </c>
      <c r="F404" s="265">
        <f t="shared" si="6"/>
        <v>984960</v>
      </c>
    </row>
    <row r="405" spans="1:6" ht="22.5">
      <c r="A405" s="260" t="s">
        <v>142</v>
      </c>
      <c r="B405" s="261" t="s">
        <v>453</v>
      </c>
      <c r="C405" s="262" t="s">
        <v>791</v>
      </c>
      <c r="D405" s="263">
        <v>1738100</v>
      </c>
      <c r="E405" s="264">
        <v>753140</v>
      </c>
      <c r="F405" s="265">
        <f t="shared" si="6"/>
        <v>984960</v>
      </c>
    </row>
    <row r="406" spans="1:6" ht="22.5">
      <c r="A406" s="260" t="s">
        <v>792</v>
      </c>
      <c r="B406" s="261" t="s">
        <v>453</v>
      </c>
      <c r="C406" s="262" t="s">
        <v>793</v>
      </c>
      <c r="D406" s="263">
        <v>1738100</v>
      </c>
      <c r="E406" s="264">
        <v>753140</v>
      </c>
      <c r="F406" s="265">
        <f t="shared" si="6"/>
        <v>984960</v>
      </c>
    </row>
    <row r="407" spans="1:6" ht="33.75">
      <c r="A407" s="260" t="s">
        <v>938</v>
      </c>
      <c r="B407" s="261" t="s">
        <v>453</v>
      </c>
      <c r="C407" s="262" t="s">
        <v>939</v>
      </c>
      <c r="D407" s="263">
        <v>1738100</v>
      </c>
      <c r="E407" s="264">
        <v>753140</v>
      </c>
      <c r="F407" s="265">
        <f t="shared" si="6"/>
        <v>984960</v>
      </c>
    </row>
    <row r="408" spans="1:6" ht="12.75">
      <c r="A408" s="248" t="s">
        <v>143</v>
      </c>
      <c r="B408" s="249" t="s">
        <v>453</v>
      </c>
      <c r="C408" s="250" t="s">
        <v>794</v>
      </c>
      <c r="D408" s="251">
        <v>10813000</v>
      </c>
      <c r="E408" s="252">
        <v>4140250</v>
      </c>
      <c r="F408" s="253">
        <f t="shared" si="6"/>
        <v>6672750</v>
      </c>
    </row>
    <row r="409" spans="1:6" ht="12.75">
      <c r="A409" s="248" t="s">
        <v>973</v>
      </c>
      <c r="B409" s="249" t="s">
        <v>453</v>
      </c>
      <c r="C409" s="250" t="s">
        <v>795</v>
      </c>
      <c r="D409" s="251">
        <v>10813000</v>
      </c>
      <c r="E409" s="252">
        <v>4140250</v>
      </c>
      <c r="F409" s="253">
        <f t="shared" si="6"/>
        <v>6672750</v>
      </c>
    </row>
    <row r="410" spans="1:6" ht="33.75">
      <c r="A410" s="248" t="s">
        <v>796</v>
      </c>
      <c r="B410" s="249" t="s">
        <v>453</v>
      </c>
      <c r="C410" s="250" t="s">
        <v>797</v>
      </c>
      <c r="D410" s="251">
        <v>10813000</v>
      </c>
      <c r="E410" s="252">
        <v>4140250</v>
      </c>
      <c r="F410" s="253">
        <f t="shared" si="6"/>
        <v>6672750</v>
      </c>
    </row>
    <row r="411" spans="1:6" ht="22.5">
      <c r="A411" s="248" t="s">
        <v>23</v>
      </c>
      <c r="B411" s="249" t="s">
        <v>453</v>
      </c>
      <c r="C411" s="250" t="s">
        <v>798</v>
      </c>
      <c r="D411" s="251">
        <v>10813000</v>
      </c>
      <c r="E411" s="252">
        <v>4140250</v>
      </c>
      <c r="F411" s="253">
        <f t="shared" si="6"/>
        <v>6672750</v>
      </c>
    </row>
    <row r="412" spans="1:6" ht="45">
      <c r="A412" s="248" t="s">
        <v>214</v>
      </c>
      <c r="B412" s="249" t="s">
        <v>453</v>
      </c>
      <c r="C412" s="250" t="s">
        <v>799</v>
      </c>
      <c r="D412" s="251">
        <v>10713000</v>
      </c>
      <c r="E412" s="252">
        <v>4140250</v>
      </c>
      <c r="F412" s="253">
        <f t="shared" si="6"/>
        <v>6572750</v>
      </c>
    </row>
    <row r="413" spans="1:6" ht="22.5">
      <c r="A413" s="260" t="s">
        <v>159</v>
      </c>
      <c r="B413" s="261" t="s">
        <v>453</v>
      </c>
      <c r="C413" s="262" t="s">
        <v>800</v>
      </c>
      <c r="D413" s="263">
        <v>10713000</v>
      </c>
      <c r="E413" s="264">
        <v>4140250</v>
      </c>
      <c r="F413" s="265">
        <f t="shared" si="6"/>
        <v>6572750</v>
      </c>
    </row>
    <row r="414" spans="1:6" ht="33.75">
      <c r="A414" s="260" t="s">
        <v>167</v>
      </c>
      <c r="B414" s="261" t="s">
        <v>453</v>
      </c>
      <c r="C414" s="262" t="s">
        <v>801</v>
      </c>
      <c r="D414" s="263">
        <v>10713000</v>
      </c>
      <c r="E414" s="264">
        <v>4140250</v>
      </c>
      <c r="F414" s="265">
        <f t="shared" si="6"/>
        <v>6572750</v>
      </c>
    </row>
    <row r="415" spans="1:6" ht="12.75">
      <c r="A415" s="260" t="s">
        <v>168</v>
      </c>
      <c r="B415" s="261" t="s">
        <v>453</v>
      </c>
      <c r="C415" s="262" t="s">
        <v>802</v>
      </c>
      <c r="D415" s="263">
        <v>10713000</v>
      </c>
      <c r="E415" s="264">
        <v>4140250</v>
      </c>
      <c r="F415" s="265">
        <f t="shared" si="6"/>
        <v>6572750</v>
      </c>
    </row>
    <row r="416" spans="1:6" ht="56.25">
      <c r="A416" s="260" t="s">
        <v>926</v>
      </c>
      <c r="B416" s="261" t="s">
        <v>453</v>
      </c>
      <c r="C416" s="262" t="s">
        <v>940</v>
      </c>
      <c r="D416" s="263">
        <v>10713000</v>
      </c>
      <c r="E416" s="264">
        <v>4140250</v>
      </c>
      <c r="F416" s="265">
        <f t="shared" si="6"/>
        <v>6572750</v>
      </c>
    </row>
    <row r="417" spans="1:6" ht="12.75">
      <c r="A417" s="248" t="s">
        <v>130</v>
      </c>
      <c r="B417" s="249" t="s">
        <v>453</v>
      </c>
      <c r="C417" s="250" t="s">
        <v>803</v>
      </c>
      <c r="D417" s="251">
        <v>100000</v>
      </c>
      <c r="E417" s="252" t="s">
        <v>469</v>
      </c>
      <c r="F417" s="253">
        <f t="shared" si="6"/>
        <v>100000</v>
      </c>
    </row>
    <row r="418" spans="1:6" ht="22.5">
      <c r="A418" s="260" t="s">
        <v>117</v>
      </c>
      <c r="B418" s="261" t="s">
        <v>453</v>
      </c>
      <c r="C418" s="262" t="s">
        <v>804</v>
      </c>
      <c r="D418" s="263">
        <v>100000</v>
      </c>
      <c r="E418" s="264" t="s">
        <v>469</v>
      </c>
      <c r="F418" s="265">
        <f t="shared" si="6"/>
        <v>100000</v>
      </c>
    </row>
    <row r="419" spans="1:6" ht="22.5">
      <c r="A419" s="260" t="s">
        <v>14</v>
      </c>
      <c r="B419" s="261" t="s">
        <v>453</v>
      </c>
      <c r="C419" s="262" t="s">
        <v>805</v>
      </c>
      <c r="D419" s="263">
        <v>100000</v>
      </c>
      <c r="E419" s="264" t="s">
        <v>469</v>
      </c>
      <c r="F419" s="265">
        <f t="shared" si="6"/>
        <v>100000</v>
      </c>
    </row>
    <row r="420" spans="1:6" ht="33.75">
      <c r="A420" s="260" t="s">
        <v>171</v>
      </c>
      <c r="B420" s="261" t="s">
        <v>453</v>
      </c>
      <c r="C420" s="262" t="s">
        <v>806</v>
      </c>
      <c r="D420" s="263">
        <v>100000</v>
      </c>
      <c r="E420" s="264" t="s">
        <v>469</v>
      </c>
      <c r="F420" s="265">
        <f t="shared" si="6"/>
        <v>100000</v>
      </c>
    </row>
    <row r="421" spans="1:6" ht="12.75">
      <c r="A421" s="260" t="s">
        <v>868</v>
      </c>
      <c r="B421" s="261" t="s">
        <v>453</v>
      </c>
      <c r="C421" s="262" t="s">
        <v>941</v>
      </c>
      <c r="D421" s="263">
        <v>100000</v>
      </c>
      <c r="E421" s="264" t="s">
        <v>469</v>
      </c>
      <c r="F421" s="265">
        <f t="shared" si="6"/>
        <v>100000</v>
      </c>
    </row>
    <row r="422" spans="1:6" ht="22.5">
      <c r="A422" s="248" t="s">
        <v>177</v>
      </c>
      <c r="B422" s="249" t="s">
        <v>453</v>
      </c>
      <c r="C422" s="250" t="s">
        <v>436</v>
      </c>
      <c r="D422" s="251">
        <v>100000</v>
      </c>
      <c r="E422" s="252" t="s">
        <v>469</v>
      </c>
      <c r="F422" s="253">
        <f t="shared" si="6"/>
        <v>100000</v>
      </c>
    </row>
    <row r="423" spans="1:6" ht="22.5">
      <c r="A423" s="248" t="s">
        <v>974</v>
      </c>
      <c r="B423" s="249" t="s">
        <v>453</v>
      </c>
      <c r="C423" s="250" t="s">
        <v>952</v>
      </c>
      <c r="D423" s="251">
        <v>100000</v>
      </c>
      <c r="E423" s="252" t="s">
        <v>469</v>
      </c>
      <c r="F423" s="253">
        <f t="shared" si="6"/>
        <v>100000</v>
      </c>
    </row>
    <row r="424" spans="1:6" ht="12.75">
      <c r="A424" s="248" t="s">
        <v>352</v>
      </c>
      <c r="B424" s="249" t="s">
        <v>453</v>
      </c>
      <c r="C424" s="250" t="s">
        <v>435</v>
      </c>
      <c r="D424" s="251">
        <v>100000</v>
      </c>
      <c r="E424" s="252" t="s">
        <v>469</v>
      </c>
      <c r="F424" s="253">
        <f t="shared" si="6"/>
        <v>100000</v>
      </c>
    </row>
    <row r="425" spans="1:6" ht="22.5">
      <c r="A425" s="248" t="s">
        <v>97</v>
      </c>
      <c r="B425" s="249" t="s">
        <v>453</v>
      </c>
      <c r="C425" s="250" t="s">
        <v>434</v>
      </c>
      <c r="D425" s="251">
        <v>100000</v>
      </c>
      <c r="E425" s="252" t="s">
        <v>469</v>
      </c>
      <c r="F425" s="253">
        <f t="shared" si="6"/>
        <v>100000</v>
      </c>
    </row>
    <row r="426" spans="1:6" ht="22.5">
      <c r="A426" s="248" t="s">
        <v>176</v>
      </c>
      <c r="B426" s="249" t="s">
        <v>453</v>
      </c>
      <c r="C426" s="250" t="s">
        <v>433</v>
      </c>
      <c r="D426" s="251">
        <v>100000</v>
      </c>
      <c r="E426" s="252" t="s">
        <v>469</v>
      </c>
      <c r="F426" s="253">
        <f t="shared" si="6"/>
        <v>100000</v>
      </c>
    </row>
    <row r="427" spans="1:6" ht="12.75">
      <c r="A427" s="260" t="s">
        <v>27</v>
      </c>
      <c r="B427" s="261" t="s">
        <v>453</v>
      </c>
      <c r="C427" s="262" t="s">
        <v>432</v>
      </c>
      <c r="D427" s="263">
        <v>100000</v>
      </c>
      <c r="E427" s="264" t="s">
        <v>469</v>
      </c>
      <c r="F427" s="265">
        <f t="shared" si="6"/>
        <v>100000</v>
      </c>
    </row>
    <row r="428" spans="1:6" ht="22.5">
      <c r="A428" s="260" t="s">
        <v>178</v>
      </c>
      <c r="B428" s="261" t="s">
        <v>453</v>
      </c>
      <c r="C428" s="262" t="s">
        <v>431</v>
      </c>
      <c r="D428" s="263">
        <v>100000</v>
      </c>
      <c r="E428" s="264" t="s">
        <v>469</v>
      </c>
      <c r="F428" s="265">
        <f t="shared" si="6"/>
        <v>100000</v>
      </c>
    </row>
    <row r="429" spans="1:6" ht="12.75">
      <c r="A429" s="260" t="s">
        <v>32</v>
      </c>
      <c r="B429" s="261" t="s">
        <v>453</v>
      </c>
      <c r="C429" s="262" t="s">
        <v>430</v>
      </c>
      <c r="D429" s="263">
        <v>100000</v>
      </c>
      <c r="E429" s="264" t="s">
        <v>469</v>
      </c>
      <c r="F429" s="265">
        <f t="shared" si="6"/>
        <v>100000</v>
      </c>
    </row>
    <row r="430" spans="1:6" ht="45">
      <c r="A430" s="248" t="s">
        <v>807</v>
      </c>
      <c r="B430" s="249" t="s">
        <v>453</v>
      </c>
      <c r="C430" s="250" t="s">
        <v>808</v>
      </c>
      <c r="D430" s="251">
        <v>1732400</v>
      </c>
      <c r="E430" s="252">
        <v>900698.78</v>
      </c>
      <c r="F430" s="253">
        <f t="shared" si="6"/>
        <v>831701.22</v>
      </c>
    </row>
    <row r="431" spans="1:6" ht="12.75">
      <c r="A431" s="248" t="s">
        <v>24</v>
      </c>
      <c r="B431" s="249" t="s">
        <v>453</v>
      </c>
      <c r="C431" s="250" t="s">
        <v>809</v>
      </c>
      <c r="D431" s="251">
        <v>1732400</v>
      </c>
      <c r="E431" s="252">
        <v>900698.78</v>
      </c>
      <c r="F431" s="253">
        <f t="shared" si="6"/>
        <v>831701.22</v>
      </c>
    </row>
    <row r="432" spans="1:6" ht="33.75">
      <c r="A432" s="248" t="s">
        <v>975</v>
      </c>
      <c r="B432" s="249" t="s">
        <v>453</v>
      </c>
      <c r="C432" s="250" t="s">
        <v>953</v>
      </c>
      <c r="D432" s="251">
        <v>1606000</v>
      </c>
      <c r="E432" s="252">
        <v>890168.78</v>
      </c>
      <c r="F432" s="253">
        <f t="shared" si="6"/>
        <v>715831.22</v>
      </c>
    </row>
    <row r="433" spans="1:6" ht="12.75">
      <c r="A433" s="248" t="s">
        <v>352</v>
      </c>
      <c r="B433" s="249" t="s">
        <v>453</v>
      </c>
      <c r="C433" s="250" t="s">
        <v>810</v>
      </c>
      <c r="D433" s="251">
        <v>1606000</v>
      </c>
      <c r="E433" s="252">
        <v>890168.78</v>
      </c>
      <c r="F433" s="253">
        <f t="shared" si="6"/>
        <v>715831.22</v>
      </c>
    </row>
    <row r="434" spans="1:6" ht="22.5">
      <c r="A434" s="248" t="s">
        <v>97</v>
      </c>
      <c r="B434" s="249" t="s">
        <v>453</v>
      </c>
      <c r="C434" s="250" t="s">
        <v>811</v>
      </c>
      <c r="D434" s="251">
        <v>1606000</v>
      </c>
      <c r="E434" s="252">
        <v>890168.78</v>
      </c>
      <c r="F434" s="253">
        <f t="shared" si="6"/>
        <v>715831.22</v>
      </c>
    </row>
    <row r="435" spans="1:6" ht="45">
      <c r="A435" s="248" t="s">
        <v>214</v>
      </c>
      <c r="B435" s="249" t="s">
        <v>453</v>
      </c>
      <c r="C435" s="250" t="s">
        <v>812</v>
      </c>
      <c r="D435" s="251">
        <v>1606000</v>
      </c>
      <c r="E435" s="252">
        <v>890168.78</v>
      </c>
      <c r="F435" s="253">
        <f t="shared" si="6"/>
        <v>715831.22</v>
      </c>
    </row>
    <row r="436" spans="1:6" ht="12.75">
      <c r="A436" s="260" t="s">
        <v>92</v>
      </c>
      <c r="B436" s="261" t="s">
        <v>453</v>
      </c>
      <c r="C436" s="262" t="s">
        <v>813</v>
      </c>
      <c r="D436" s="263">
        <v>1606000</v>
      </c>
      <c r="E436" s="264">
        <v>890168.78</v>
      </c>
      <c r="F436" s="265">
        <f t="shared" si="6"/>
        <v>715831.22</v>
      </c>
    </row>
    <row r="437" spans="1:6" ht="56.25">
      <c r="A437" s="260" t="s">
        <v>169</v>
      </c>
      <c r="B437" s="261" t="s">
        <v>453</v>
      </c>
      <c r="C437" s="262" t="s">
        <v>814</v>
      </c>
      <c r="D437" s="263">
        <v>1606000</v>
      </c>
      <c r="E437" s="264">
        <v>890168.78</v>
      </c>
      <c r="F437" s="265">
        <f t="shared" si="6"/>
        <v>715831.22</v>
      </c>
    </row>
    <row r="438" spans="1:6" ht="22.5">
      <c r="A438" s="260" t="s">
        <v>170</v>
      </c>
      <c r="B438" s="261" t="s">
        <v>453</v>
      </c>
      <c r="C438" s="262" t="s">
        <v>815</v>
      </c>
      <c r="D438" s="263">
        <v>1606000</v>
      </c>
      <c r="E438" s="264">
        <v>890168.78</v>
      </c>
      <c r="F438" s="265">
        <f t="shared" si="6"/>
        <v>715831.22</v>
      </c>
    </row>
    <row r="439" spans="1:6" ht="9" customHeight="1">
      <c r="A439" s="260" t="s">
        <v>860</v>
      </c>
      <c r="B439" s="261" t="s">
        <v>453</v>
      </c>
      <c r="C439" s="262" t="s">
        <v>942</v>
      </c>
      <c r="D439" s="263">
        <v>1233500</v>
      </c>
      <c r="E439" s="264">
        <v>696566.65</v>
      </c>
      <c r="F439" s="265">
        <f t="shared" si="6"/>
        <v>536933.35</v>
      </c>
    </row>
    <row r="440" spans="1:6" ht="13.5" customHeight="1">
      <c r="A440" s="260" t="s">
        <v>862</v>
      </c>
      <c r="B440" s="261" t="s">
        <v>453</v>
      </c>
      <c r="C440" s="262" t="s">
        <v>943</v>
      </c>
      <c r="D440" s="263">
        <v>372500</v>
      </c>
      <c r="E440" s="264">
        <v>193602.13</v>
      </c>
      <c r="F440" s="265">
        <f t="shared" si="6"/>
        <v>178897.87</v>
      </c>
    </row>
    <row r="441" spans="1:6" ht="45">
      <c r="A441" s="248" t="s">
        <v>956</v>
      </c>
      <c r="B441" s="249" t="s">
        <v>453</v>
      </c>
      <c r="C441" s="250" t="s">
        <v>954</v>
      </c>
      <c r="D441" s="251">
        <v>126400</v>
      </c>
      <c r="E441" s="252">
        <v>10530</v>
      </c>
      <c r="F441" s="253">
        <f t="shared" si="6"/>
        <v>115870</v>
      </c>
    </row>
    <row r="442" spans="1:6" ht="12.75">
      <c r="A442" s="248" t="s">
        <v>352</v>
      </c>
      <c r="B442" s="249" t="s">
        <v>453</v>
      </c>
      <c r="C442" s="250" t="s">
        <v>816</v>
      </c>
      <c r="D442" s="251">
        <v>126400</v>
      </c>
      <c r="E442" s="252">
        <v>10530</v>
      </c>
      <c r="F442" s="253">
        <f t="shared" si="6"/>
        <v>115870</v>
      </c>
    </row>
    <row r="443" spans="1:6" ht="22.5">
      <c r="A443" s="248" t="s">
        <v>97</v>
      </c>
      <c r="B443" s="249" t="s">
        <v>453</v>
      </c>
      <c r="C443" s="250" t="s">
        <v>817</v>
      </c>
      <c r="D443" s="251">
        <v>126400</v>
      </c>
      <c r="E443" s="252">
        <v>10530</v>
      </c>
      <c r="F443" s="253">
        <f t="shared" si="6"/>
        <v>115870</v>
      </c>
    </row>
    <row r="444" spans="1:6" ht="56.25">
      <c r="A444" s="248" t="s">
        <v>475</v>
      </c>
      <c r="B444" s="249" t="s">
        <v>453</v>
      </c>
      <c r="C444" s="250" t="s">
        <v>818</v>
      </c>
      <c r="D444" s="251">
        <v>126400</v>
      </c>
      <c r="E444" s="252">
        <v>10530</v>
      </c>
      <c r="F444" s="253">
        <f t="shared" si="6"/>
        <v>115870</v>
      </c>
    </row>
    <row r="445" spans="1:6" ht="33.75">
      <c r="A445" s="260" t="s">
        <v>819</v>
      </c>
      <c r="B445" s="261" t="s">
        <v>453</v>
      </c>
      <c r="C445" s="262" t="s">
        <v>820</v>
      </c>
      <c r="D445" s="263">
        <v>126400</v>
      </c>
      <c r="E445" s="264">
        <v>10530</v>
      </c>
      <c r="F445" s="265">
        <f t="shared" si="6"/>
        <v>115870</v>
      </c>
    </row>
    <row r="446" spans="1:6" ht="12.75">
      <c r="A446" s="260" t="s">
        <v>188</v>
      </c>
      <c r="B446" s="261" t="s">
        <v>453</v>
      </c>
      <c r="C446" s="262" t="s">
        <v>821</v>
      </c>
      <c r="D446" s="263">
        <v>126400</v>
      </c>
      <c r="E446" s="264">
        <v>10530</v>
      </c>
      <c r="F446" s="265">
        <f t="shared" si="6"/>
        <v>115870</v>
      </c>
    </row>
    <row r="447" spans="1:6" ht="13.5" thickBot="1">
      <c r="A447" s="260" t="s">
        <v>31</v>
      </c>
      <c r="B447" s="261" t="s">
        <v>453</v>
      </c>
      <c r="C447" s="262" t="s">
        <v>822</v>
      </c>
      <c r="D447" s="263">
        <v>126400</v>
      </c>
      <c r="E447" s="264">
        <v>10530</v>
      </c>
      <c r="F447" s="265">
        <f t="shared" si="6"/>
        <v>115870</v>
      </c>
    </row>
    <row r="448" spans="1:6" ht="13.5" thickBot="1">
      <c r="A448" s="268"/>
      <c r="B448" s="269"/>
      <c r="C448" s="270"/>
      <c r="D448" s="271"/>
      <c r="E448" s="269"/>
      <c r="F448" s="269"/>
    </row>
    <row r="449" spans="1:6" ht="23.25" thickBot="1">
      <c r="A449" s="272" t="s">
        <v>823</v>
      </c>
      <c r="B449" s="273" t="s">
        <v>128</v>
      </c>
      <c r="C449" s="274" t="s">
        <v>454</v>
      </c>
      <c r="D449" s="275">
        <v>-127847092.1</v>
      </c>
      <c r="E449" s="275">
        <v>12411990.21</v>
      </c>
      <c r="F449" s="276" t="s">
        <v>824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4" dxfId="0" operator="equal" stopIfTrue="1">
      <formula>0</formula>
    </cfRule>
  </conditionalFormatting>
  <conditionalFormatting sqref="E28:F29">
    <cfRule type="cellIs" priority="5" dxfId="0" operator="equal" stopIfTrue="1">
      <formula>0</formula>
    </cfRule>
  </conditionalFormatting>
  <conditionalFormatting sqref="E31:F31">
    <cfRule type="cellIs" priority="6" dxfId="0" operator="equal" stopIfTrue="1">
      <formula>0</formula>
    </cfRule>
  </conditionalFormatting>
  <conditionalFormatting sqref="E14:F14 E16:F16">
    <cfRule type="cellIs" priority="3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1" dxfId="0" operator="equal" stopIfTrue="1">
      <formula>0</formula>
    </cfRule>
  </conditionalFormatting>
  <printOptions/>
  <pageMargins left="0.9055118110236221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D37" sqref="D37"/>
    </sheetView>
  </sheetViews>
  <sheetFormatPr defaultColWidth="9.00390625" defaultRowHeight="12.75"/>
  <cols>
    <col min="1" max="1" width="43.375" style="0" customWidth="1"/>
    <col min="2" max="2" width="6.375" style="0" customWidth="1"/>
    <col min="3" max="3" width="22.625" style="0" customWidth="1"/>
    <col min="4" max="4" width="14.00390625" style="0" customWidth="1"/>
    <col min="5" max="5" width="16.75390625" style="0" customWidth="1"/>
    <col min="6" max="6" width="14.375" style="0" customWidth="1"/>
    <col min="7" max="7" width="26.00390625" style="1" customWidth="1"/>
  </cols>
  <sheetData>
    <row r="1" spans="1:6" ht="12.75">
      <c r="A1" s="11"/>
      <c r="B1" s="12"/>
      <c r="C1" s="13"/>
      <c r="D1" s="14"/>
      <c r="E1" s="244" t="s">
        <v>213</v>
      </c>
      <c r="F1" s="245"/>
    </row>
    <row r="2" spans="1:6" ht="12.75">
      <c r="A2" s="15"/>
      <c r="B2" s="16"/>
      <c r="C2" s="17"/>
      <c r="D2" s="18"/>
      <c r="E2" s="18"/>
      <c r="F2" s="18"/>
    </row>
    <row r="3" spans="1:6" ht="14.25">
      <c r="A3" s="246" t="s">
        <v>165</v>
      </c>
      <c r="B3" s="246"/>
      <c r="C3" s="246"/>
      <c r="D3" s="246"/>
      <c r="E3" s="246"/>
      <c r="F3" s="246"/>
    </row>
    <row r="4" spans="1:6" ht="12.75">
      <c r="A4" s="19"/>
      <c r="B4" s="20"/>
      <c r="C4" s="21"/>
      <c r="D4" s="22"/>
      <c r="E4" s="22"/>
      <c r="F4" s="23"/>
    </row>
    <row r="5" spans="1:6" ht="33.75">
      <c r="A5" s="24" t="s">
        <v>243</v>
      </c>
      <c r="B5" s="24" t="s">
        <v>238</v>
      </c>
      <c r="C5" s="24" t="s">
        <v>149</v>
      </c>
      <c r="D5" s="25" t="s">
        <v>91</v>
      </c>
      <c r="E5" s="25" t="s">
        <v>235</v>
      </c>
      <c r="F5" s="24" t="s">
        <v>189</v>
      </c>
    </row>
    <row r="6" spans="1:6" ht="12.75">
      <c r="A6" s="26">
        <v>1</v>
      </c>
      <c r="B6" s="26">
        <v>2</v>
      </c>
      <c r="C6" s="26">
        <v>3</v>
      </c>
      <c r="D6" s="27" t="s">
        <v>244</v>
      </c>
      <c r="E6" s="27" t="s">
        <v>245</v>
      </c>
      <c r="F6" s="27" t="s">
        <v>246</v>
      </c>
    </row>
    <row r="7" spans="1:6" ht="25.5">
      <c r="A7" s="115" t="s">
        <v>196</v>
      </c>
      <c r="B7" s="29">
        <v>500</v>
      </c>
      <c r="C7" s="91" t="s">
        <v>95</v>
      </c>
      <c r="D7" s="91">
        <f>SUM(D8)</f>
        <v>11555600</v>
      </c>
      <c r="E7" s="91">
        <f>SUM(E18)</f>
        <v>-12411990.209999993</v>
      </c>
      <c r="F7" s="91" t="s">
        <v>95</v>
      </c>
    </row>
    <row r="8" spans="1:6" ht="18.75" customHeight="1">
      <c r="A8" s="116" t="s">
        <v>150</v>
      </c>
      <c r="B8" s="32">
        <v>520</v>
      </c>
      <c r="C8" s="117" t="s">
        <v>95</v>
      </c>
      <c r="D8" s="117">
        <f>SUM(D9)</f>
        <v>11555600</v>
      </c>
      <c r="E8" s="117">
        <f>SUM(E9)</f>
        <v>0</v>
      </c>
      <c r="F8" s="117">
        <f>SUM(D8-E8)</f>
        <v>11555600</v>
      </c>
    </row>
    <row r="9" spans="1:6" ht="25.5">
      <c r="A9" s="31" t="s">
        <v>197</v>
      </c>
      <c r="B9" s="32">
        <v>520</v>
      </c>
      <c r="C9" s="2" t="s">
        <v>198</v>
      </c>
      <c r="D9" s="33">
        <f>SUM(D10)</f>
        <v>11555600</v>
      </c>
      <c r="E9" s="33">
        <v>0</v>
      </c>
      <c r="F9" s="117">
        <f>SUM(D9-E9)</f>
        <v>11555600</v>
      </c>
    </row>
    <row r="10" spans="1:6" ht="27" customHeight="1">
      <c r="A10" s="31" t="s">
        <v>199</v>
      </c>
      <c r="B10" s="32">
        <v>520</v>
      </c>
      <c r="C10" s="2" t="s">
        <v>200</v>
      </c>
      <c r="D10" s="33">
        <f>SUM(D11)</f>
        <v>11555600</v>
      </c>
      <c r="E10" s="33">
        <v>0</v>
      </c>
      <c r="F10" s="117">
        <f>SUM(D10-E10)</f>
        <v>11555600</v>
      </c>
    </row>
    <row r="11" spans="1:6" ht="38.25">
      <c r="A11" s="31" t="s">
        <v>66</v>
      </c>
      <c r="B11" s="32">
        <v>520</v>
      </c>
      <c r="C11" s="2" t="s">
        <v>65</v>
      </c>
      <c r="D11" s="117">
        <v>11555600</v>
      </c>
      <c r="E11" s="33">
        <v>0</v>
      </c>
      <c r="F11" s="117">
        <f>SUM(D11-E11)</f>
        <v>11555600</v>
      </c>
    </row>
    <row r="12" spans="1:6" ht="25.5">
      <c r="A12" s="31" t="s">
        <v>201</v>
      </c>
      <c r="B12" s="32">
        <v>520</v>
      </c>
      <c r="C12" s="2" t="s">
        <v>202</v>
      </c>
      <c r="D12" s="33">
        <f>D13+D15</f>
        <v>0</v>
      </c>
      <c r="E12" s="33">
        <f>E13+E15</f>
        <v>0</v>
      </c>
      <c r="F12" s="33">
        <v>0</v>
      </c>
    </row>
    <row r="13" spans="1:6" ht="38.25">
      <c r="A13" s="31" t="s">
        <v>203</v>
      </c>
      <c r="B13" s="32">
        <v>520</v>
      </c>
      <c r="C13" s="2" t="s">
        <v>182</v>
      </c>
      <c r="D13" s="33">
        <f>D14</f>
        <v>7000000</v>
      </c>
      <c r="E13" s="33">
        <v>0</v>
      </c>
      <c r="F13" s="33">
        <f>SUM(D13-E13)</f>
        <v>7000000</v>
      </c>
    </row>
    <row r="14" spans="1:6" ht="51">
      <c r="A14" s="31" t="s">
        <v>180</v>
      </c>
      <c r="B14" s="32">
        <v>520</v>
      </c>
      <c r="C14" s="2" t="s">
        <v>67</v>
      </c>
      <c r="D14" s="33">
        <v>7000000</v>
      </c>
      <c r="E14" s="33">
        <v>0</v>
      </c>
      <c r="F14" s="33">
        <f>SUM(D14-E14)</f>
        <v>7000000</v>
      </c>
    </row>
    <row r="15" spans="1:6" ht="38.25">
      <c r="A15" s="31" t="s">
        <v>131</v>
      </c>
      <c r="B15" s="32">
        <v>520</v>
      </c>
      <c r="C15" s="2" t="s">
        <v>181</v>
      </c>
      <c r="D15" s="33">
        <f>D16</f>
        <v>-7000000</v>
      </c>
      <c r="E15" s="33">
        <v>0</v>
      </c>
      <c r="F15" s="33">
        <f>SUM(D15-E15)</f>
        <v>-7000000</v>
      </c>
    </row>
    <row r="16" spans="1:6" ht="51">
      <c r="A16" s="31" t="s">
        <v>293</v>
      </c>
      <c r="B16" s="32">
        <v>520</v>
      </c>
      <c r="C16" s="2" t="s">
        <v>294</v>
      </c>
      <c r="D16" s="33">
        <v>-7000000</v>
      </c>
      <c r="E16" s="33">
        <v>0</v>
      </c>
      <c r="F16" s="33">
        <f>SUM(D16-E16)</f>
        <v>-7000000</v>
      </c>
    </row>
    <row r="17" spans="1:6" ht="12.75">
      <c r="A17" s="31" t="s">
        <v>151</v>
      </c>
      <c r="B17" s="32">
        <v>620</v>
      </c>
      <c r="C17" s="2" t="s">
        <v>95</v>
      </c>
      <c r="D17" s="33">
        <v>0</v>
      </c>
      <c r="E17" s="33">
        <v>0</v>
      </c>
      <c r="F17" s="33">
        <f>SUM(D17-E17)</f>
        <v>0</v>
      </c>
    </row>
    <row r="18" spans="1:6" ht="12.75">
      <c r="A18" s="28" t="s">
        <v>218</v>
      </c>
      <c r="B18" s="29">
        <v>700</v>
      </c>
      <c r="C18" s="3" t="s">
        <v>219</v>
      </c>
      <c r="D18" s="30">
        <f>D19</f>
        <v>0</v>
      </c>
      <c r="E18" s="30">
        <f>E19</f>
        <v>-12411990.209999993</v>
      </c>
      <c r="F18" s="30">
        <v>0</v>
      </c>
    </row>
    <row r="19" spans="1:6" ht="25.5">
      <c r="A19" s="31" t="s">
        <v>132</v>
      </c>
      <c r="B19" s="32">
        <v>700</v>
      </c>
      <c r="C19" s="2" t="s">
        <v>133</v>
      </c>
      <c r="D19" s="33">
        <f>D20+D24</f>
        <v>0</v>
      </c>
      <c r="E19" s="33">
        <f>E20+E24</f>
        <v>-12411990.209999993</v>
      </c>
      <c r="F19" s="33">
        <v>0</v>
      </c>
    </row>
    <row r="20" spans="1:6" ht="12.75">
      <c r="A20" s="31" t="s">
        <v>134</v>
      </c>
      <c r="B20" s="32">
        <v>710</v>
      </c>
      <c r="C20" s="2" t="s">
        <v>135</v>
      </c>
      <c r="D20" s="33">
        <f aca="true" t="shared" si="0" ref="D20:E22">SUM(D21)</f>
        <v>-118315800</v>
      </c>
      <c r="E20" s="33">
        <f t="shared" si="0"/>
        <v>-101477411.75</v>
      </c>
      <c r="F20" s="33" t="s">
        <v>95</v>
      </c>
    </row>
    <row r="21" spans="1:6" ht="12.75">
      <c r="A21" s="31" t="s">
        <v>136</v>
      </c>
      <c r="B21" s="32">
        <v>710</v>
      </c>
      <c r="C21" s="2" t="s">
        <v>137</v>
      </c>
      <c r="D21" s="33">
        <f t="shared" si="0"/>
        <v>-118315800</v>
      </c>
      <c r="E21" s="33">
        <f t="shared" si="0"/>
        <v>-101477411.75</v>
      </c>
      <c r="F21" s="33" t="s">
        <v>95</v>
      </c>
    </row>
    <row r="22" spans="1:6" ht="25.5">
      <c r="A22" s="31" t="s">
        <v>217</v>
      </c>
      <c r="B22" s="32">
        <v>710</v>
      </c>
      <c r="C22" s="2" t="s">
        <v>139</v>
      </c>
      <c r="D22" s="33">
        <f t="shared" si="0"/>
        <v>-118315800</v>
      </c>
      <c r="E22" s="33">
        <f t="shared" si="0"/>
        <v>-101477411.75</v>
      </c>
      <c r="F22" s="33" t="s">
        <v>95</v>
      </c>
    </row>
    <row r="23" spans="1:6" ht="25.5">
      <c r="A23" s="31" t="s">
        <v>296</v>
      </c>
      <c r="B23" s="32">
        <v>710</v>
      </c>
      <c r="C23" s="2" t="s">
        <v>295</v>
      </c>
      <c r="D23" s="33">
        <v>-118315800</v>
      </c>
      <c r="E23" s="33">
        <f>E16-ДОХОДЫ!F26</f>
        <v>-101477411.75</v>
      </c>
      <c r="F23" s="33" t="s">
        <v>95</v>
      </c>
    </row>
    <row r="24" spans="1:6" ht="12.75">
      <c r="A24" s="31" t="s">
        <v>26</v>
      </c>
      <c r="B24" s="32">
        <v>720</v>
      </c>
      <c r="C24" s="2" t="s">
        <v>140</v>
      </c>
      <c r="D24" s="33">
        <f aca="true" t="shared" si="1" ref="D24:E26">SUM(D25)</f>
        <v>118315800</v>
      </c>
      <c r="E24" s="33">
        <f>SUM(E25)</f>
        <v>89065421.54</v>
      </c>
      <c r="F24" s="33" t="s">
        <v>95</v>
      </c>
    </row>
    <row r="25" spans="1:6" ht="12.75">
      <c r="A25" s="31" t="s">
        <v>29</v>
      </c>
      <c r="B25" s="32">
        <v>720</v>
      </c>
      <c r="C25" s="2" t="s">
        <v>141</v>
      </c>
      <c r="D25" s="33">
        <f t="shared" si="1"/>
        <v>118315800</v>
      </c>
      <c r="E25" s="33">
        <f t="shared" si="1"/>
        <v>89065421.54</v>
      </c>
      <c r="F25" s="33" t="s">
        <v>95</v>
      </c>
    </row>
    <row r="26" spans="1:6" ht="25.5">
      <c r="A26" s="31" t="s">
        <v>138</v>
      </c>
      <c r="B26" s="32">
        <v>720</v>
      </c>
      <c r="C26" s="2" t="s">
        <v>25</v>
      </c>
      <c r="D26" s="33">
        <f t="shared" si="1"/>
        <v>118315800</v>
      </c>
      <c r="E26" s="33">
        <f t="shared" si="1"/>
        <v>89065421.54</v>
      </c>
      <c r="F26" s="33" t="s">
        <v>95</v>
      </c>
    </row>
    <row r="27" spans="1:6" ht="25.5">
      <c r="A27" s="31" t="s">
        <v>36</v>
      </c>
      <c r="B27" s="32">
        <v>720</v>
      </c>
      <c r="C27" s="2" t="s">
        <v>297</v>
      </c>
      <c r="D27" s="33">
        <v>118315800</v>
      </c>
      <c r="E27" s="33">
        <f>РАСХОДЫ!E13+'ИСТОЧ.ФИНАНСИР.ДЕФИЦИТОВ'!E14</f>
        <v>89065421.54</v>
      </c>
      <c r="F27" s="33" t="s">
        <v>95</v>
      </c>
    </row>
    <row r="28" spans="1:6" ht="12.75">
      <c r="A28" s="4"/>
      <c r="B28" s="4"/>
      <c r="C28" s="4"/>
      <c r="D28" s="4"/>
      <c r="E28" s="4"/>
      <c r="F28" s="4"/>
    </row>
    <row r="29" spans="1:6" ht="12.75" hidden="1">
      <c r="A29" s="4"/>
      <c r="B29" s="4"/>
      <c r="C29" s="4"/>
      <c r="D29" s="4"/>
      <c r="E29" s="4"/>
      <c r="F29" s="4"/>
    </row>
    <row r="30" spans="1:6" ht="12.75" hidden="1">
      <c r="A30" s="4"/>
      <c r="B30" s="4"/>
      <c r="C30" s="4"/>
      <c r="D30" s="4"/>
      <c r="E30" s="4"/>
      <c r="F30" s="4"/>
    </row>
    <row r="31" spans="1:6" ht="30.75" customHeight="1" hidden="1">
      <c r="A31" s="247" t="s">
        <v>419</v>
      </c>
      <c r="B31" s="247"/>
      <c r="C31" s="67"/>
      <c r="D31" s="34"/>
      <c r="E31" s="38" t="s">
        <v>420</v>
      </c>
      <c r="F31" s="34"/>
    </row>
    <row r="32" spans="1:6" ht="12.75" hidden="1">
      <c r="A32" s="4"/>
      <c r="B32" s="4"/>
      <c r="C32" s="4"/>
      <c r="D32" s="4"/>
      <c r="E32" s="4"/>
      <c r="F32" s="4"/>
    </row>
    <row r="33" spans="1:6" ht="24.75" customHeight="1" hidden="1">
      <c r="A33" s="39" t="s">
        <v>216</v>
      </c>
      <c r="B33" s="4"/>
      <c r="C33" s="23"/>
      <c r="D33" s="4"/>
      <c r="E33" s="39" t="s">
        <v>127</v>
      </c>
      <c r="F33" s="4"/>
    </row>
    <row r="34" spans="1:6" ht="12.75">
      <c r="A34" s="4"/>
      <c r="B34" s="4"/>
      <c r="C34" s="4"/>
      <c r="D34" s="4"/>
      <c r="E34" s="4"/>
      <c r="F34" s="4"/>
    </row>
    <row r="35" spans="1:6" ht="12.75">
      <c r="A35" s="4"/>
      <c r="B35" s="4"/>
      <c r="C35" s="4"/>
      <c r="D35" s="4"/>
      <c r="E35" s="4"/>
      <c r="F35" s="4"/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</sheetData>
  <sheetProtection/>
  <mergeCells count="3">
    <mergeCell ref="E1:F1"/>
    <mergeCell ref="A3:F3"/>
    <mergeCell ref="A31:B31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2020-11-17T14:46:14Z</cp:lastPrinted>
  <dcterms:created xsi:type="dcterms:W3CDTF">2007-03-14T07:24:06Z</dcterms:created>
  <dcterms:modified xsi:type="dcterms:W3CDTF">2020-11-17T14:48:37Z</dcterms:modified>
  <cp:category/>
  <cp:version/>
  <cp:contentType/>
  <cp:contentStatus/>
</cp:coreProperties>
</file>