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12375" windowHeight="38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Лист1!$A$1:$H$104</definedName>
  </definedNames>
  <calcPr calcId="124519"/>
</workbook>
</file>

<file path=xl/calcChain.xml><?xml version="1.0" encoding="utf-8"?>
<calcChain xmlns="http://schemas.openxmlformats.org/spreadsheetml/2006/main">
  <c r="F42" i="1"/>
  <c r="H79"/>
  <c r="F89"/>
  <c r="H29"/>
  <c r="H27" s="1"/>
  <c r="H24" s="1"/>
  <c r="F36"/>
  <c r="F35"/>
  <c r="F34"/>
  <c r="F33"/>
  <c r="F32"/>
  <c r="F31"/>
  <c r="F29" l="1"/>
  <c r="F61"/>
  <c r="H30"/>
  <c r="F30" s="1"/>
  <c r="F37"/>
  <c r="F79" l="1"/>
  <c r="H65"/>
  <c r="F65" s="1"/>
  <c r="H64"/>
  <c r="F64" s="1"/>
  <c r="H63"/>
  <c r="F63" s="1"/>
  <c r="H62"/>
  <c r="F62" s="1"/>
  <c r="H26"/>
  <c r="H23"/>
  <c r="H22" l="1"/>
  <c r="F23"/>
  <c r="F26"/>
  <c r="F41"/>
  <c r="F38"/>
  <c r="F76"/>
  <c r="F75"/>
  <c r="F74"/>
  <c r="F73"/>
  <c r="F72"/>
  <c r="F27" l="1"/>
  <c r="F86"/>
  <c r="F24" l="1"/>
  <c r="H20"/>
  <c r="F48" l="1"/>
  <c r="F77" l="1"/>
  <c r="F45" l="1"/>
  <c r="F44"/>
  <c r="F46"/>
  <c r="F47"/>
  <c r="G81"/>
  <c r="G80" s="1"/>
  <c r="H82"/>
  <c r="H81" s="1"/>
  <c r="H80" s="1"/>
  <c r="H78" s="1"/>
  <c r="H19" s="1"/>
  <c r="H90" s="1"/>
  <c r="F102"/>
  <c r="H28"/>
  <c r="H25" l="1"/>
  <c r="F28"/>
  <c r="F82"/>
  <c r="F81" s="1"/>
  <c r="F80" s="1"/>
  <c r="F40"/>
  <c r="F103"/>
  <c r="F101"/>
  <c r="F100"/>
  <c r="H98"/>
  <c r="H96" s="1"/>
  <c r="G98"/>
  <c r="G96" s="1"/>
  <c r="G104" s="1"/>
  <c r="F99"/>
  <c r="F20"/>
  <c r="H93"/>
  <c r="F93" s="1"/>
  <c r="F87"/>
  <c r="F83"/>
  <c r="F84"/>
  <c r="F70"/>
  <c r="F66"/>
  <c r="F57"/>
  <c r="F56"/>
  <c r="F55"/>
  <c r="F54"/>
  <c r="F53"/>
  <c r="F52"/>
  <c r="F51"/>
  <c r="F50"/>
  <c r="F58"/>
  <c r="F60"/>
  <c r="F59"/>
  <c r="F43"/>
  <c r="F49"/>
  <c r="F39"/>
  <c r="G19"/>
  <c r="F19" s="1"/>
  <c r="F85"/>
  <c r="F69"/>
  <c r="F68"/>
  <c r="F67"/>
  <c r="F71"/>
  <c r="F78" l="1"/>
  <c r="F25"/>
  <c r="H21"/>
  <c r="F21" s="1"/>
  <c r="H104"/>
  <c r="F104" s="1"/>
  <c r="F96"/>
  <c r="H16"/>
  <c r="F16" s="1"/>
  <c r="F98"/>
  <c r="F22"/>
  <c r="H91"/>
  <c r="G90"/>
  <c r="F90" s="1"/>
  <c r="H92" l="1"/>
  <c r="H15" s="1"/>
  <c r="F15" s="1"/>
  <c r="H13"/>
  <c r="G13"/>
  <c r="F91"/>
  <c r="H14"/>
  <c r="G94"/>
  <c r="H94" l="1"/>
  <c r="F92"/>
  <c r="F94" s="1"/>
  <c r="G17"/>
  <c r="F13"/>
  <c r="F14"/>
  <c r="H17"/>
  <c r="F17" l="1"/>
</calcChain>
</file>

<file path=xl/sharedStrings.xml><?xml version="1.0" encoding="utf-8"?>
<sst xmlns="http://schemas.openxmlformats.org/spreadsheetml/2006/main" count="173" uniqueCount="118">
  <si>
    <t>ПЛАН</t>
  </si>
  <si>
    <t xml:space="preserve">реализации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</si>
  <si>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</si>
  <si>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</si>
  <si>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</si>
  <si>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</si>
  <si>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</si>
  <si>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</si>
  <si>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всего</t>
  </si>
  <si>
    <t>областной бюджет</t>
  </si>
  <si>
    <t>местный бюджет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</si>
  <si>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</si>
  <si>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Администрация МО «Приморское городское поселение»</t>
  </si>
  <si>
    <t>2017-2020</t>
  </si>
  <si>
    <t xml:space="preserve">1. Подпрограмма «Энергетика в МО «Приморское городское поселение» </t>
  </si>
  <si>
    <t>2018-2020</t>
  </si>
  <si>
    <t xml:space="preserve">Замена  участка тепловой сети от д.№5, до д.№6 п. Ермилово </t>
  </si>
  <si>
    <t>Замена участка тепловой сети от ТК-10 до домов№21,18,17 п. Глебычево, Офицерский пер.</t>
  </si>
  <si>
    <t>Ремонт в здании котельной п. Лужки  с заменой оборудования</t>
  </si>
  <si>
    <t>Демонтаж  дымовой трубы в  котельной п. Глебычево</t>
  </si>
  <si>
    <t>2018-2019</t>
  </si>
  <si>
    <t>Замена мазутных емкостей в здании котельной на жидком топливе п. Ермилово</t>
  </si>
  <si>
    <t xml:space="preserve">2017-2020 </t>
  </si>
  <si>
    <t>Корректировка сметной документации с получением положительного заключения экспертизы, составление смет, экспертиза работ</t>
  </si>
  <si>
    <t>Приобретение блок ТЭНов для бани пос. Красная Долина</t>
  </si>
  <si>
    <t>Поставка водогрейного котла в здание котельной дер. Камышовка</t>
  </si>
  <si>
    <t>Замена котельного оборудования в здании котельной п. Лужки</t>
  </si>
  <si>
    <t xml:space="preserve">Текущий ремонт и техническое обслуживание газораспределительной сети  пос. Озерки  </t>
  </si>
  <si>
    <t xml:space="preserve">Техническое обслуживание газораспределительной сети пос. Озерки  </t>
  </si>
  <si>
    <t>Актуализация схемы теплоснабжения МО «Приморское городское поселение»</t>
  </si>
  <si>
    <t>Технический надзор за строительством объекта: «Газоснабжение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 - Выборг)»</t>
  </si>
  <si>
    <t>Авторский надзор за строительством объекта: «Газоснабжение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 - Выборг)»</t>
  </si>
  <si>
    <t>Бюджетные инвестиции в объекты капитального строительства, включенные в подпрограмму «Газификация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</si>
  <si>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Строительство газопровода-ввода к индивидуальным жилым домам пос. Озерки Выборгского района Ленинградской области (41 км трассы Зеленогорск -Приморск-Выборг)</t>
  </si>
  <si>
    <t>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Приморск- Выборг)</t>
  </si>
  <si>
    <t>Строительный контроль за строительно-монтажными работами объекта строительства: «Газоснабжение индивидуальных домов пос. Озерки Выборгского района Ленинградской области по адресу Ленинградская область Выборгский район муниципальное образование «Приморское городское поселение» пос. Озерки (41 км трассы Зеленогорск-Приморск-Выборг)</t>
  </si>
  <si>
    <t>Итого по Подпрограмме 1</t>
  </si>
  <si>
    <t>2. Подпрограмма «Водоснабжение и водоотведение в   МО «Приморское городское поселение»</t>
  </si>
  <si>
    <t>1. Содержание объектов коммунального хозяйства</t>
  </si>
  <si>
    <t>Реализация мероприятий, направленных на безаварийную работу объектов водоснабжения и водоотведения, в рамках подпрограммы «Водоснабжение и водоотведение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</si>
  <si>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Ремонт трех артезианских скважин в  г. Приморске</t>
  </si>
  <si>
    <t>Технологическое присоединение энергопринимающих устройств объекта: артезианской скважины (реестровый №2-166), расположенного по адресу: 188910, Ленинградская обл., Выборгский р-н, Приморск г, Вокзальная ул. у дома №3</t>
  </si>
  <si>
    <t>Технадзор за производством работ по ремонту и замене объектов водоснабжения и водоотведения</t>
  </si>
  <si>
    <t>Итого по Подпрограмме 2</t>
  </si>
  <si>
    <t>1.1</t>
  </si>
  <si>
    <t>1.2</t>
  </si>
  <si>
    <t>2.2</t>
  </si>
  <si>
    <t>2.3</t>
  </si>
  <si>
    <t>2.4</t>
  </si>
  <si>
    <t>2.5</t>
  </si>
  <si>
    <t>2.6</t>
  </si>
  <si>
    <t>3.1</t>
  </si>
  <si>
    <t>3.2</t>
  </si>
  <si>
    <t>3.3</t>
  </si>
  <si>
    <t>1.        Основное мероприятие «Развитие коммунального хозяйства для повышения энергоэффективности»</t>
  </si>
  <si>
    <t>1. Основное мероприятие «Развитие системы водоснабжения и водоотведения»</t>
  </si>
  <si>
    <t>1.1.2</t>
  </si>
  <si>
    <t>1.3</t>
  </si>
  <si>
    <t>1.4</t>
  </si>
  <si>
    <t xml:space="preserve">Предоставление субсидии юридическим лицам (за исключением субсидий государственным (муниципальным) учреждениям), индивидуальным предпринимателям, оказывающим услуги теплоснабжения населению муниципального образования «Приморское городское поселение» Выборгского района Ленинградской области, в целях финансового обеспечения (возмещения) затрат на строительство (реконструкцию, техническое перевооружение) объектов теплоснабжения </t>
  </si>
  <si>
    <t>2.1</t>
  </si>
  <si>
    <t>1.5</t>
  </si>
  <si>
    <t>Оплата по исполнительному листу проектно-изыскательских работ по реконструкции водоочистных сооружений в п. Малышево Выборгского района Ленинградской области</t>
  </si>
  <si>
    <t>Демонтаж водогрейного котла №2 (Ква-2,0 мв) (горелки, обвязки котла) в здании котельной дер. Камышовка</t>
  </si>
  <si>
    <t>Установка водогрейного котла №2 в здании котельной дер. Камышовка</t>
  </si>
  <si>
    <t>Установка жидкотопливной горелки и обвязка водогрейного котла в здании котельной дер. Камышовка</t>
  </si>
  <si>
    <t xml:space="preserve">к постановлению администрации </t>
  </si>
  <si>
    <t xml:space="preserve">муниципального образования </t>
  </si>
  <si>
    <t>«Приморское городское поселение»</t>
  </si>
  <si>
    <t>Выборгского района Ленинградской области</t>
  </si>
  <si>
    <t xml:space="preserve">Подготовка и утверждение схемы расположения земельного участка под строительство газопровода на кадастровом плане территории, с последующей постановкой на Государственный кадастровый учет земельного участка под газоснабжение индивидуальных жилых домов </t>
  </si>
  <si>
    <t>Пусконаладка водогрейного котла №2 и жидкотопливной горелки водогрейного котла в здании котельной дер. Камышовка</t>
  </si>
  <si>
    <t>2017-2018</t>
  </si>
  <si>
    <t>Замена участка тепловой сети от  ТК-12  до теплового узла д. №21 по ул. Наб. Лебедеваг. Приморск</t>
  </si>
  <si>
    <t>Замена участка теплотрассы от дороги до узла учета на школу-интернат г. Приморск</t>
  </si>
  <si>
    <t>Замена участка тепловой сети от  котельной до ТК-8 г. Приморск</t>
  </si>
  <si>
    <t>Замена участка теплотрассы ТК-2 - баня, п. Рябово</t>
  </si>
  <si>
    <t>3.4</t>
  </si>
  <si>
    <t>3.5</t>
  </si>
  <si>
    <t>Врезка вновь построенного газопровода в существующий газопровод высокого давления по адресу: Ленинградская область, Выборгский район, муниципальное образование «Приморское городское поселение» п. Озерки (41 км трассы Зеленогорск-Приморск-Выборг)</t>
  </si>
  <si>
    <t>Технический надзор, строительный контроль за производством работ по ремонту и замене объектов теплоснабжения</t>
  </si>
  <si>
    <t>1.      Ремонт объектов коммунального хозяйства</t>
  </si>
  <si>
    <t>1.1.1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</si>
  <si>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</si>
  <si>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</si>
  <si>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</si>
  <si>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</si>
  <si>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</si>
  <si>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</si>
  <si>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</si>
  <si>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</si>
  <si>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</si>
  <si>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</si>
  <si>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 Содержание объектов коммунального хозяйства</t>
  </si>
  <si>
    <t>3. Строительство газопровода</t>
  </si>
  <si>
    <t>3.1.1</t>
  </si>
  <si>
    <t>3.1.1.1</t>
  </si>
  <si>
    <t>Реализация мероприятий в рамках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</si>
  <si>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1.1.1.1</t>
  </si>
  <si>
    <t xml:space="preserve">Замена  участка тепловой сети от котельной до ТК 1 в п. Ермилово </t>
  </si>
  <si>
    <t>Формирование и постановка на государственный кадастровый учет земельных участков под объектами коммунального хозяйства</t>
  </si>
  <si>
    <t>Комплекс кадастровых работ по постановке на государственный кадастровый учет объектов коммунального хозяйства</t>
  </si>
  <si>
    <t>Реализация мероприятий по обеспечению устойчивого функционирования объектов теплоснабжения на территории Ленинградской области в рамках подпрограммы «Энергетика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</si>
  <si>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1.16</t>
  </si>
  <si>
    <t>1.1.1.2</t>
  </si>
  <si>
    <t>1.1.1.3</t>
  </si>
  <si>
    <t>1.17</t>
  </si>
  <si>
    <t>1.18</t>
  </si>
  <si>
    <t>1.19</t>
  </si>
  <si>
    <t>1.20</t>
  </si>
  <si>
    <t>3.6</t>
  </si>
  <si>
    <t>Приложение 2</t>
  </si>
  <si>
    <t>Разработка проектных и изыскательных работ объекта "Газоснабжение природным газом д. Камышовка Выборгского района Ленинградской области"</t>
  </si>
  <si>
    <t>Замена участка теплотрассы п. Рябово от ТК-4 до д. №16</t>
  </si>
  <si>
    <t>Поставка  2-х водогрейных  котлов с горелками в здание котельной г. Приморск, наб. Гагарина (реестр. №2-922)</t>
  </si>
  <si>
    <t>1.21</t>
  </si>
  <si>
    <t>Замена и и пуско-наладка 2-х водогрейных  котлов с горелками в здание котельной г. Приморск, наб. Гагарина (реестр. №2-922)</t>
  </si>
  <si>
    <t>от  21 июня 2018 г. №  596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</si>
</sst>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8.5"/>
      <name val="Times New Roman"/>
      <family val="1"/>
      <charset val="204"/>
    </font>
    <font>
      <sz val="8.5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.5"/>
      <name val="Times New Roman"/>
      <family val="1"/>
      <charset val="204"/>
    </font>
    <font>
      <i/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64" fontId="1" fillId="0" borderId="1" xfId="0" applyNumberFormat="1" applyFont="1" applyBorder="1" applyAlignment="1">
      <alignment horizontal="right" vertical="top" wrapText="1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top" wrapText="1"/>
    </xf>
    <xf numFmtId="0" fontId="4" fillId="0" borderId="0" xfId="0" applyFont="1"/>
    <xf numFmtId="0" fontId="1" fillId="0" borderId="0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164" fontId="6" fillId="0" borderId="4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3" fillId="0" borderId="0" xfId="0" applyFont="1"/>
    <xf numFmtId="164" fontId="6" fillId="0" borderId="15" xfId="0" applyNumberFormat="1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top" wrapText="1"/>
    </xf>
    <xf numFmtId="164" fontId="2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topLeftCell="A55" zoomScale="130" zoomScaleSheetLayoutView="130" workbookViewId="0">
      <selection activeCell="K61" sqref="K61"/>
    </sheetView>
  </sheetViews>
  <sheetFormatPr defaultRowHeight="15"/>
  <cols>
    <col min="1" max="1" width="5.7109375" style="4" customWidth="1"/>
    <col min="2" max="2" width="35.42578125" style="4" customWidth="1"/>
    <col min="3" max="3" width="16.28515625" style="4" customWidth="1"/>
    <col min="4" max="4" width="8.5703125" style="4" customWidth="1"/>
    <col min="5" max="5" width="8.28515625" style="4" customWidth="1"/>
    <col min="6" max="6" width="9.85546875" style="4" customWidth="1"/>
    <col min="7" max="7" width="8.28515625" style="4" customWidth="1"/>
    <col min="8" max="8" width="11.42578125" style="4" customWidth="1"/>
    <col min="9" max="9" width="10.5703125" style="47" customWidth="1"/>
    <col min="10" max="16384" width="9.140625" style="4"/>
  </cols>
  <sheetData>
    <row r="1" spans="1:9" ht="15.75">
      <c r="A1" s="61" t="s">
        <v>111</v>
      </c>
      <c r="B1" s="61"/>
      <c r="C1" s="61"/>
      <c r="D1" s="61"/>
      <c r="E1" s="61"/>
      <c r="F1" s="61"/>
      <c r="G1" s="61"/>
      <c r="H1" s="61"/>
    </row>
    <row r="2" spans="1:9" ht="15.75">
      <c r="A2" s="61" t="s">
        <v>66</v>
      </c>
      <c r="B2" s="61"/>
      <c r="C2" s="61"/>
      <c r="D2" s="61"/>
      <c r="E2" s="61"/>
      <c r="F2" s="61"/>
      <c r="G2" s="61"/>
      <c r="H2" s="61"/>
    </row>
    <row r="3" spans="1:9" ht="15.75">
      <c r="A3" s="61" t="s">
        <v>67</v>
      </c>
      <c r="B3" s="61"/>
      <c r="C3" s="61"/>
      <c r="D3" s="61"/>
      <c r="E3" s="61"/>
      <c r="F3" s="61"/>
      <c r="G3" s="61"/>
      <c r="H3" s="61"/>
    </row>
    <row r="4" spans="1:9" ht="15.75">
      <c r="A4" s="61" t="s">
        <v>68</v>
      </c>
      <c r="B4" s="61"/>
      <c r="C4" s="61"/>
      <c r="D4" s="61"/>
      <c r="E4" s="61"/>
      <c r="F4" s="61"/>
      <c r="G4" s="61"/>
      <c r="H4" s="61"/>
    </row>
    <row r="5" spans="1:9" ht="15.75">
      <c r="A5" s="61" t="s">
        <v>69</v>
      </c>
      <c r="B5" s="61"/>
      <c r="C5" s="61"/>
      <c r="D5" s="61"/>
      <c r="E5" s="61"/>
      <c r="F5" s="61"/>
      <c r="G5" s="61"/>
      <c r="H5" s="61"/>
    </row>
    <row r="6" spans="1:9" ht="15.75">
      <c r="A6" s="61" t="s">
        <v>117</v>
      </c>
      <c r="B6" s="61"/>
      <c r="C6" s="61"/>
      <c r="D6" s="61"/>
      <c r="E6" s="61"/>
      <c r="F6" s="61"/>
      <c r="G6" s="61"/>
      <c r="H6" s="61"/>
    </row>
    <row r="7" spans="1:9" ht="15.75">
      <c r="A7" s="35"/>
    </row>
    <row r="8" spans="1:9" ht="15.75">
      <c r="A8" s="62" t="s">
        <v>0</v>
      </c>
      <c r="B8" s="62"/>
      <c r="C8" s="62"/>
      <c r="D8" s="62"/>
      <c r="E8" s="62"/>
      <c r="F8" s="62"/>
      <c r="G8" s="62"/>
      <c r="H8" s="62"/>
    </row>
    <row r="9" spans="1:9" ht="50.25" customHeight="1">
      <c r="A9" s="64" t="s">
        <v>1</v>
      </c>
      <c r="B9" s="64"/>
      <c r="C9" s="64"/>
      <c r="D9" s="64"/>
      <c r="E9" s="64"/>
      <c r="F9" s="64"/>
      <c r="G9" s="64"/>
      <c r="H9" s="64"/>
    </row>
    <row r="10" spans="1:9" ht="15.75">
      <c r="A10" s="36"/>
    </row>
    <row r="11" spans="1:9" s="2" customFormat="1" ht="25.5" customHeight="1">
      <c r="A11" s="63" t="s">
        <v>2</v>
      </c>
      <c r="B11" s="63" t="s">
        <v>3</v>
      </c>
      <c r="C11" s="63" t="s">
        <v>4</v>
      </c>
      <c r="D11" s="63" t="s">
        <v>5</v>
      </c>
      <c r="E11" s="63" t="s">
        <v>6</v>
      </c>
      <c r="F11" s="63" t="s">
        <v>7</v>
      </c>
      <c r="G11" s="63"/>
      <c r="H11" s="63"/>
      <c r="I11" s="48"/>
    </row>
    <row r="12" spans="1:9" s="2" customFormat="1" ht="21.75" customHeight="1">
      <c r="A12" s="63"/>
      <c r="B12" s="63"/>
      <c r="C12" s="63"/>
      <c r="D12" s="63"/>
      <c r="E12" s="63"/>
      <c r="F12" s="37" t="s">
        <v>8</v>
      </c>
      <c r="G12" s="37" t="s">
        <v>9</v>
      </c>
      <c r="H12" s="37" t="s">
        <v>10</v>
      </c>
      <c r="I12" s="48"/>
    </row>
    <row r="13" spans="1:9" s="2" customFormat="1" ht="12.95" customHeight="1">
      <c r="A13" s="63"/>
      <c r="B13" s="77" t="s">
        <v>11</v>
      </c>
      <c r="C13" s="77" t="s">
        <v>12</v>
      </c>
      <c r="D13" s="60" t="s">
        <v>13</v>
      </c>
      <c r="E13" s="5">
        <v>2017</v>
      </c>
      <c r="F13" s="6">
        <f>SUM(G13:H13)</f>
        <v>99793.600000000006</v>
      </c>
      <c r="G13" s="6">
        <f>SUM(G90+G104)</f>
        <v>8876.5</v>
      </c>
      <c r="H13" s="6">
        <f>SUM(H90+H104)</f>
        <v>90917.1</v>
      </c>
      <c r="I13" s="48"/>
    </row>
    <row r="14" spans="1:9" s="2" customFormat="1" ht="12.95" customHeight="1">
      <c r="A14" s="63"/>
      <c r="B14" s="77"/>
      <c r="C14" s="77"/>
      <c r="D14" s="60"/>
      <c r="E14" s="5">
        <v>2018</v>
      </c>
      <c r="F14" s="7">
        <f>SUM(G14:H14)</f>
        <v>12876.399999999998</v>
      </c>
      <c r="G14" s="7"/>
      <c r="H14" s="7">
        <f>SUM(H91)</f>
        <v>12876.399999999998</v>
      </c>
      <c r="I14" s="48"/>
    </row>
    <row r="15" spans="1:9" s="2" customFormat="1" ht="12.95" customHeight="1">
      <c r="A15" s="63"/>
      <c r="B15" s="77"/>
      <c r="C15" s="77"/>
      <c r="D15" s="60"/>
      <c r="E15" s="5">
        <v>2019</v>
      </c>
      <c r="F15" s="7">
        <f>SUM(G15:H15)</f>
        <v>1349.5</v>
      </c>
      <c r="G15" s="7"/>
      <c r="H15" s="7">
        <f>SUM(H92)</f>
        <v>1349.5</v>
      </c>
      <c r="I15" s="48"/>
    </row>
    <row r="16" spans="1:9" s="2" customFormat="1" ht="12.95" customHeight="1">
      <c r="A16" s="63"/>
      <c r="B16" s="77"/>
      <c r="C16" s="77"/>
      <c r="D16" s="60"/>
      <c r="E16" s="5">
        <v>2020</v>
      </c>
      <c r="F16" s="7">
        <f>SUM(G16:H16)</f>
        <v>970</v>
      </c>
      <c r="G16" s="7"/>
      <c r="H16" s="7">
        <f>SUM(H93)</f>
        <v>970</v>
      </c>
      <c r="I16" s="48"/>
    </row>
    <row r="17" spans="1:9" s="2" customFormat="1" ht="12.95" customHeight="1">
      <c r="A17" s="81"/>
      <c r="B17" s="67"/>
      <c r="C17" s="67"/>
      <c r="D17" s="73"/>
      <c r="E17" s="5" t="s">
        <v>13</v>
      </c>
      <c r="F17" s="8">
        <f>SUM(G17:H17)</f>
        <v>114989.5</v>
      </c>
      <c r="G17" s="8">
        <f>SUM(G13:G16)</f>
        <v>8876.5</v>
      </c>
      <c r="H17" s="8">
        <f>SUM(H13:H16)</f>
        <v>106113</v>
      </c>
      <c r="I17" s="48"/>
    </row>
    <row r="18" spans="1:9" s="2" customFormat="1" ht="15.75" customHeight="1">
      <c r="A18" s="74" t="s">
        <v>14</v>
      </c>
      <c r="B18" s="75"/>
      <c r="C18" s="75"/>
      <c r="D18" s="75"/>
      <c r="E18" s="75"/>
      <c r="F18" s="75"/>
      <c r="G18" s="75"/>
      <c r="H18" s="76"/>
      <c r="I18" s="48"/>
    </row>
    <row r="19" spans="1:9" s="2" customFormat="1" ht="12" customHeight="1">
      <c r="A19" s="54" t="s">
        <v>54</v>
      </c>
      <c r="B19" s="55"/>
      <c r="C19" s="55"/>
      <c r="D19" s="55"/>
      <c r="E19" s="9">
        <v>2017</v>
      </c>
      <c r="F19" s="10">
        <f>SUM(G19:H19)</f>
        <v>83881.5</v>
      </c>
      <c r="G19" s="11">
        <f>SUM(G81)</f>
        <v>1339</v>
      </c>
      <c r="H19" s="11">
        <f>SUM(H23+H62+H78)</f>
        <v>82542.5</v>
      </c>
      <c r="I19" s="48"/>
    </row>
    <row r="20" spans="1:9" s="2" customFormat="1" ht="12" customHeight="1">
      <c r="A20" s="56"/>
      <c r="B20" s="57"/>
      <c r="C20" s="57"/>
      <c r="D20" s="57"/>
      <c r="E20" s="12">
        <v>2018</v>
      </c>
      <c r="F20" s="13">
        <f t="shared" ref="F20:F28" si="0">SUM(G20:H20)</f>
        <v>12876.399999999998</v>
      </c>
      <c r="G20" s="14"/>
      <c r="H20" s="14">
        <f>SUM(H24+H63+H79)</f>
        <v>12876.399999999998</v>
      </c>
      <c r="I20" s="48"/>
    </row>
    <row r="21" spans="1:9" s="2" customFormat="1" ht="12" customHeight="1">
      <c r="A21" s="56"/>
      <c r="B21" s="57"/>
      <c r="C21" s="57"/>
      <c r="D21" s="57"/>
      <c r="E21" s="12">
        <v>2019</v>
      </c>
      <c r="F21" s="13">
        <f t="shared" si="0"/>
        <v>1349.5</v>
      </c>
      <c r="G21" s="14"/>
      <c r="H21" s="14">
        <f>SUM(H25+H64)</f>
        <v>1349.5</v>
      </c>
      <c r="I21" s="48"/>
    </row>
    <row r="22" spans="1:9" s="2" customFormat="1" ht="12" customHeight="1">
      <c r="A22" s="58"/>
      <c r="B22" s="59"/>
      <c r="C22" s="59"/>
      <c r="D22" s="59"/>
      <c r="E22" s="15">
        <v>2020</v>
      </c>
      <c r="F22" s="30">
        <f t="shared" si="0"/>
        <v>970</v>
      </c>
      <c r="G22" s="31"/>
      <c r="H22" s="31">
        <f>SUM(H26+H65)</f>
        <v>970</v>
      </c>
      <c r="I22" s="48"/>
    </row>
    <row r="23" spans="1:9" s="2" customFormat="1" ht="12" customHeight="1">
      <c r="A23" s="90" t="s">
        <v>81</v>
      </c>
      <c r="B23" s="91"/>
      <c r="C23" s="91"/>
      <c r="D23" s="92"/>
      <c r="E23" s="9">
        <v>2017</v>
      </c>
      <c r="F23" s="10">
        <f t="shared" si="0"/>
        <v>82016</v>
      </c>
      <c r="G23" s="11"/>
      <c r="H23" s="11">
        <f>SUM(H38+H39+H40+H44+H45+H46+H47+H50+H54+H59+H60+H58)</f>
        <v>82016</v>
      </c>
      <c r="I23" s="48"/>
    </row>
    <row r="24" spans="1:9" s="2" customFormat="1" ht="12" customHeight="1">
      <c r="A24" s="93"/>
      <c r="B24" s="94"/>
      <c r="C24" s="94"/>
      <c r="D24" s="95"/>
      <c r="E24" s="12">
        <v>2018</v>
      </c>
      <c r="F24" s="13">
        <f t="shared" si="0"/>
        <v>11891.099999999999</v>
      </c>
      <c r="G24" s="14"/>
      <c r="H24" s="14">
        <f>SUM(H27+H34+H35+H36+H41+H48+H51+H55+H61+H42)</f>
        <v>11891.099999999999</v>
      </c>
      <c r="I24" s="48"/>
    </row>
    <row r="25" spans="1:9" s="2" customFormat="1" ht="12" customHeight="1">
      <c r="A25" s="93"/>
      <c r="B25" s="94"/>
      <c r="C25" s="94"/>
      <c r="D25" s="95"/>
      <c r="E25" s="12">
        <v>2019</v>
      </c>
      <c r="F25" s="13">
        <f t="shared" si="0"/>
        <v>999.5</v>
      </c>
      <c r="G25" s="14"/>
      <c r="H25" s="14">
        <f>SUM(H28+H49+H52+H56)</f>
        <v>999.5</v>
      </c>
      <c r="I25" s="48"/>
    </row>
    <row r="26" spans="1:9" s="2" customFormat="1" ht="12" customHeight="1">
      <c r="A26" s="96"/>
      <c r="B26" s="97"/>
      <c r="C26" s="97"/>
      <c r="D26" s="98"/>
      <c r="E26" s="15">
        <v>2020</v>
      </c>
      <c r="F26" s="30">
        <f t="shared" si="0"/>
        <v>620</v>
      </c>
      <c r="G26" s="31"/>
      <c r="H26" s="31">
        <f>SUM(H43+H53+H57)</f>
        <v>620</v>
      </c>
      <c r="I26" s="48"/>
    </row>
    <row r="27" spans="1:9" s="2" customFormat="1" ht="14.25" customHeight="1">
      <c r="A27" s="78" t="s">
        <v>44</v>
      </c>
      <c r="B27" s="79" t="s">
        <v>97</v>
      </c>
      <c r="C27" s="77"/>
      <c r="D27" s="60" t="s">
        <v>20</v>
      </c>
      <c r="E27" s="16">
        <v>2018</v>
      </c>
      <c r="F27" s="17">
        <f t="shared" si="0"/>
        <v>1800</v>
      </c>
      <c r="G27" s="17"/>
      <c r="H27" s="17">
        <f>H29</f>
        <v>1800</v>
      </c>
      <c r="I27" s="48"/>
    </row>
    <row r="28" spans="1:9" s="2" customFormat="1" ht="65.25" customHeight="1">
      <c r="A28" s="78"/>
      <c r="B28" s="80"/>
      <c r="C28" s="77"/>
      <c r="D28" s="60"/>
      <c r="E28" s="43">
        <v>2019</v>
      </c>
      <c r="F28" s="3">
        <f t="shared" si="0"/>
        <v>500</v>
      </c>
      <c r="G28" s="3"/>
      <c r="H28" s="3">
        <f>SUM(H30)</f>
        <v>500</v>
      </c>
      <c r="I28" s="48"/>
    </row>
    <row r="29" spans="1:9" s="2" customFormat="1" ht="24.75" customHeight="1">
      <c r="A29" s="65" t="s">
        <v>82</v>
      </c>
      <c r="B29" s="79" t="s">
        <v>102</v>
      </c>
      <c r="C29" s="67"/>
      <c r="D29" s="38">
        <v>2018</v>
      </c>
      <c r="E29" s="16">
        <v>2018</v>
      </c>
      <c r="F29" s="17">
        <f>H29+G29</f>
        <v>1800</v>
      </c>
      <c r="G29" s="17"/>
      <c r="H29" s="17">
        <f>H31+H32+H33</f>
        <v>1800</v>
      </c>
      <c r="I29" s="48"/>
    </row>
    <row r="30" spans="1:9" s="2" customFormat="1" ht="102" customHeight="1">
      <c r="A30" s="66"/>
      <c r="B30" s="89"/>
      <c r="C30" s="68"/>
      <c r="D30" s="39">
        <v>2019</v>
      </c>
      <c r="E30" s="43">
        <v>2019</v>
      </c>
      <c r="F30" s="3">
        <f>SUM(G30:H30)</f>
        <v>500</v>
      </c>
      <c r="G30" s="3"/>
      <c r="H30" s="3">
        <f>SUM(H37)</f>
        <v>500</v>
      </c>
      <c r="I30" s="48"/>
    </row>
    <row r="31" spans="1:9" s="2" customFormat="1" ht="39" customHeight="1">
      <c r="A31" s="42" t="s">
        <v>98</v>
      </c>
      <c r="B31" s="41" t="s">
        <v>75</v>
      </c>
      <c r="C31" s="41" t="s">
        <v>12</v>
      </c>
      <c r="D31" s="34">
        <v>2018</v>
      </c>
      <c r="E31" s="34">
        <v>2018</v>
      </c>
      <c r="F31" s="1">
        <f>H31+G31</f>
        <v>1200</v>
      </c>
      <c r="G31" s="1"/>
      <c r="H31" s="1">
        <v>1200</v>
      </c>
      <c r="I31" s="48"/>
    </row>
    <row r="32" spans="1:9" s="2" customFormat="1" ht="39" customHeight="1">
      <c r="A32" s="42" t="s">
        <v>104</v>
      </c>
      <c r="B32" s="41" t="s">
        <v>73</v>
      </c>
      <c r="C32" s="41" t="s">
        <v>12</v>
      </c>
      <c r="D32" s="34">
        <v>2018</v>
      </c>
      <c r="E32" s="34">
        <v>2018</v>
      </c>
      <c r="F32" s="1">
        <f>H32+G32</f>
        <v>400</v>
      </c>
      <c r="G32" s="1"/>
      <c r="H32" s="1">
        <v>400</v>
      </c>
      <c r="I32" s="48"/>
    </row>
    <row r="33" spans="1:11" s="2" customFormat="1" ht="35.25" customHeight="1">
      <c r="A33" s="42" t="s">
        <v>105</v>
      </c>
      <c r="B33" s="41" t="s">
        <v>18</v>
      </c>
      <c r="C33" s="41" t="s">
        <v>12</v>
      </c>
      <c r="D33" s="34">
        <v>2018</v>
      </c>
      <c r="E33" s="34">
        <v>2018</v>
      </c>
      <c r="F33" s="1">
        <f t="shared" ref="F33" si="1">SUM(G33:H33)</f>
        <v>200</v>
      </c>
      <c r="G33" s="1"/>
      <c r="H33" s="1">
        <v>200</v>
      </c>
      <c r="I33" s="48"/>
    </row>
    <row r="34" spans="1:11" s="2" customFormat="1" ht="34.5" customHeight="1">
      <c r="A34" s="42" t="s">
        <v>45</v>
      </c>
      <c r="B34" s="41" t="s">
        <v>74</v>
      </c>
      <c r="C34" s="41" t="s">
        <v>12</v>
      </c>
      <c r="D34" s="34">
        <v>2018</v>
      </c>
      <c r="E34" s="34">
        <v>2018</v>
      </c>
      <c r="F34" s="18">
        <f>H34</f>
        <v>410</v>
      </c>
      <c r="G34" s="18"/>
      <c r="H34" s="1">
        <v>410</v>
      </c>
      <c r="I34" s="49"/>
    </row>
    <row r="35" spans="1:11" s="2" customFormat="1" ht="37.5" customHeight="1">
      <c r="A35" s="42" t="s">
        <v>57</v>
      </c>
      <c r="B35" s="41" t="s">
        <v>113</v>
      </c>
      <c r="C35" s="41" t="s">
        <v>12</v>
      </c>
      <c r="D35" s="34">
        <v>2018</v>
      </c>
      <c r="E35" s="34">
        <v>2018</v>
      </c>
      <c r="F35" s="18">
        <f>H35</f>
        <v>699</v>
      </c>
      <c r="G35" s="18"/>
      <c r="H35" s="1">
        <v>699</v>
      </c>
      <c r="I35" s="49"/>
      <c r="K35" s="33"/>
    </row>
    <row r="36" spans="1:11" s="2" customFormat="1" ht="36" customHeight="1">
      <c r="A36" s="42" t="s">
        <v>58</v>
      </c>
      <c r="B36" s="41" t="s">
        <v>76</v>
      </c>
      <c r="C36" s="41" t="s">
        <v>12</v>
      </c>
      <c r="D36" s="34">
        <v>2018</v>
      </c>
      <c r="E36" s="34">
        <v>2018</v>
      </c>
      <c r="F36" s="18">
        <f>H36</f>
        <v>738</v>
      </c>
      <c r="G36" s="18"/>
      <c r="H36" s="1">
        <v>738</v>
      </c>
      <c r="I36" s="49"/>
    </row>
    <row r="37" spans="1:11" s="2" customFormat="1" ht="33.75" customHeight="1">
      <c r="A37" s="42" t="s">
        <v>61</v>
      </c>
      <c r="B37" s="41" t="s">
        <v>17</v>
      </c>
      <c r="C37" s="41" t="s">
        <v>12</v>
      </c>
      <c r="D37" s="34">
        <v>2019</v>
      </c>
      <c r="E37" s="34">
        <v>2019</v>
      </c>
      <c r="F37" s="1">
        <f t="shared" ref="F37" si="2">SUM(G37:H37)</f>
        <v>500</v>
      </c>
      <c r="G37" s="1"/>
      <c r="H37" s="1">
        <v>500</v>
      </c>
      <c r="I37" s="48"/>
    </row>
    <row r="38" spans="1:11" s="2" customFormat="1" ht="33.75" customHeight="1">
      <c r="A38" s="42" t="s">
        <v>83</v>
      </c>
      <c r="B38" s="41" t="s">
        <v>99</v>
      </c>
      <c r="C38" s="41" t="s">
        <v>12</v>
      </c>
      <c r="D38" s="34">
        <v>2017</v>
      </c>
      <c r="E38" s="40">
        <v>2017</v>
      </c>
      <c r="F38" s="18">
        <f>SUM(G38:H38)</f>
        <v>1830.5</v>
      </c>
      <c r="G38" s="18"/>
      <c r="H38" s="18">
        <v>1830.5</v>
      </c>
      <c r="I38" s="48"/>
    </row>
    <row r="39" spans="1:11" s="2" customFormat="1" ht="34.5" customHeight="1">
      <c r="A39" s="42" t="s">
        <v>84</v>
      </c>
      <c r="B39" s="41" t="s">
        <v>16</v>
      </c>
      <c r="C39" s="41" t="s">
        <v>12</v>
      </c>
      <c r="D39" s="34">
        <v>2017</v>
      </c>
      <c r="E39" s="40">
        <v>2017</v>
      </c>
      <c r="F39" s="18">
        <f>SUM(G39:H39)</f>
        <v>1139.4000000000001</v>
      </c>
      <c r="G39" s="18"/>
      <c r="H39" s="18">
        <v>1139.4000000000001</v>
      </c>
      <c r="I39" s="48"/>
    </row>
    <row r="40" spans="1:11" s="2" customFormat="1" ht="11.25">
      <c r="A40" s="65" t="s">
        <v>85</v>
      </c>
      <c r="B40" s="69" t="s">
        <v>26</v>
      </c>
      <c r="C40" s="69" t="s">
        <v>12</v>
      </c>
      <c r="D40" s="71" t="s">
        <v>72</v>
      </c>
      <c r="E40" s="40">
        <v>2017</v>
      </c>
      <c r="F40" s="18">
        <f t="shared" ref="F40" si="3">SUM(G40:H40)</f>
        <v>822.2</v>
      </c>
      <c r="G40" s="18"/>
      <c r="H40" s="18">
        <v>822.2</v>
      </c>
      <c r="I40" s="48"/>
    </row>
    <row r="41" spans="1:11" s="2" customFormat="1" ht="11.25">
      <c r="A41" s="66"/>
      <c r="B41" s="70"/>
      <c r="C41" s="70"/>
      <c r="D41" s="72"/>
      <c r="E41" s="43">
        <v>2018</v>
      </c>
      <c r="F41" s="3">
        <f t="shared" ref="F41:F47" si="4">SUM(G41:H41)</f>
        <v>822.2</v>
      </c>
      <c r="G41" s="3"/>
      <c r="H41" s="3">
        <v>822.2</v>
      </c>
      <c r="I41" s="48"/>
    </row>
    <row r="42" spans="1:11" s="2" customFormat="1" ht="36" customHeight="1">
      <c r="A42" s="42" t="s">
        <v>86</v>
      </c>
      <c r="B42" s="38" t="s">
        <v>116</v>
      </c>
      <c r="C42" s="38" t="s">
        <v>12</v>
      </c>
      <c r="D42" s="40">
        <v>2018</v>
      </c>
      <c r="E42" s="40">
        <v>2018</v>
      </c>
      <c r="F42" s="50">
        <f t="shared" si="4"/>
        <v>956</v>
      </c>
      <c r="G42" s="51"/>
      <c r="H42" s="50">
        <v>956</v>
      </c>
      <c r="I42" s="52"/>
    </row>
    <row r="43" spans="1:11" s="2" customFormat="1" ht="35.25" customHeight="1">
      <c r="A43" s="42" t="s">
        <v>87</v>
      </c>
      <c r="B43" s="41" t="s">
        <v>21</v>
      </c>
      <c r="C43" s="41" t="s">
        <v>12</v>
      </c>
      <c r="D43" s="34">
        <v>2020</v>
      </c>
      <c r="E43" s="34">
        <v>2020</v>
      </c>
      <c r="F43" s="1">
        <f t="shared" ref="F43" si="5">SUM(G43:H43)</f>
        <v>500</v>
      </c>
      <c r="G43" s="1"/>
      <c r="H43" s="1">
        <v>500</v>
      </c>
      <c r="I43" s="48"/>
    </row>
    <row r="44" spans="1:11" s="2" customFormat="1" ht="34.5" customHeight="1">
      <c r="A44" s="42" t="s">
        <v>88</v>
      </c>
      <c r="B44" s="41" t="s">
        <v>63</v>
      </c>
      <c r="C44" s="41" t="s">
        <v>12</v>
      </c>
      <c r="D44" s="34">
        <v>2017</v>
      </c>
      <c r="E44" s="34">
        <v>2017</v>
      </c>
      <c r="F44" s="1">
        <f t="shared" si="4"/>
        <v>73.900000000000006</v>
      </c>
      <c r="G44" s="1"/>
      <c r="H44" s="1">
        <v>73.900000000000006</v>
      </c>
      <c r="I44" s="48"/>
    </row>
    <row r="45" spans="1:11" s="2" customFormat="1" ht="35.25" customHeight="1">
      <c r="A45" s="42" t="s">
        <v>89</v>
      </c>
      <c r="B45" s="41" t="s">
        <v>64</v>
      </c>
      <c r="C45" s="41" t="s">
        <v>12</v>
      </c>
      <c r="D45" s="34">
        <v>2017</v>
      </c>
      <c r="E45" s="34">
        <v>2017</v>
      </c>
      <c r="F45" s="1">
        <f t="shared" si="4"/>
        <v>100</v>
      </c>
      <c r="G45" s="1"/>
      <c r="H45" s="1">
        <v>100</v>
      </c>
      <c r="I45" s="48"/>
    </row>
    <row r="46" spans="1:11" s="2" customFormat="1" ht="34.5" customHeight="1">
      <c r="A46" s="42" t="s">
        <v>90</v>
      </c>
      <c r="B46" s="41" t="s">
        <v>65</v>
      </c>
      <c r="C46" s="41" t="s">
        <v>12</v>
      </c>
      <c r="D46" s="34">
        <v>2017</v>
      </c>
      <c r="E46" s="34">
        <v>2017</v>
      </c>
      <c r="F46" s="1">
        <f t="shared" si="4"/>
        <v>90.6</v>
      </c>
      <c r="G46" s="1"/>
      <c r="H46" s="1">
        <v>90.6</v>
      </c>
      <c r="I46" s="48"/>
    </row>
    <row r="47" spans="1:11" s="2" customFormat="1" ht="33.75" customHeight="1">
      <c r="A47" s="42" t="s">
        <v>91</v>
      </c>
      <c r="B47" s="41" t="s">
        <v>71</v>
      </c>
      <c r="C47" s="41" t="s">
        <v>12</v>
      </c>
      <c r="D47" s="34">
        <v>2017</v>
      </c>
      <c r="E47" s="34">
        <v>2017</v>
      </c>
      <c r="F47" s="1">
        <f t="shared" si="4"/>
        <v>85.5</v>
      </c>
      <c r="G47" s="1"/>
      <c r="H47" s="1">
        <v>85.5</v>
      </c>
      <c r="I47" s="48"/>
    </row>
    <row r="48" spans="1:11" s="2" customFormat="1" ht="11.25">
      <c r="A48" s="65" t="s">
        <v>92</v>
      </c>
      <c r="B48" s="77" t="s">
        <v>19</v>
      </c>
      <c r="C48" s="77" t="s">
        <v>12</v>
      </c>
      <c r="D48" s="60" t="s">
        <v>20</v>
      </c>
      <c r="E48" s="40">
        <v>2018</v>
      </c>
      <c r="F48" s="18">
        <f>H48</f>
        <v>800</v>
      </c>
      <c r="G48" s="18"/>
      <c r="H48" s="18">
        <v>800</v>
      </c>
      <c r="I48" s="48"/>
    </row>
    <row r="49" spans="1:9" s="2" customFormat="1" ht="11.25">
      <c r="A49" s="66"/>
      <c r="B49" s="77"/>
      <c r="C49" s="77"/>
      <c r="D49" s="60"/>
      <c r="E49" s="16">
        <v>2019</v>
      </c>
      <c r="F49" s="3">
        <f>SUM(G49:H49)</f>
        <v>379.5</v>
      </c>
      <c r="G49" s="3"/>
      <c r="H49" s="3">
        <v>379.5</v>
      </c>
      <c r="I49" s="48"/>
    </row>
    <row r="50" spans="1:9" s="2" customFormat="1" ht="11.25">
      <c r="A50" s="65" t="s">
        <v>103</v>
      </c>
      <c r="B50" s="77" t="s">
        <v>80</v>
      </c>
      <c r="C50" s="77" t="s">
        <v>12</v>
      </c>
      <c r="D50" s="60" t="s">
        <v>22</v>
      </c>
      <c r="E50" s="40">
        <v>2017</v>
      </c>
      <c r="F50" s="18">
        <f t="shared" ref="F50:F57" si="6">SUM(G50:H50)</f>
        <v>72.8</v>
      </c>
      <c r="G50" s="18"/>
      <c r="H50" s="18">
        <v>72.8</v>
      </c>
      <c r="I50" s="48"/>
    </row>
    <row r="51" spans="1:9" s="2" customFormat="1" ht="11.25">
      <c r="A51" s="99"/>
      <c r="B51" s="77"/>
      <c r="C51" s="77"/>
      <c r="D51" s="60"/>
      <c r="E51" s="16">
        <v>2018</v>
      </c>
      <c r="F51" s="17">
        <f t="shared" si="6"/>
        <v>95.9</v>
      </c>
      <c r="G51" s="17"/>
      <c r="H51" s="17">
        <v>95.9</v>
      </c>
      <c r="I51" s="48"/>
    </row>
    <row r="52" spans="1:9" s="2" customFormat="1" ht="11.25">
      <c r="A52" s="99"/>
      <c r="B52" s="77"/>
      <c r="C52" s="77"/>
      <c r="D52" s="60"/>
      <c r="E52" s="16">
        <v>2019</v>
      </c>
      <c r="F52" s="17">
        <f t="shared" si="6"/>
        <v>70</v>
      </c>
      <c r="G52" s="17"/>
      <c r="H52" s="17">
        <v>70</v>
      </c>
      <c r="I52" s="48"/>
    </row>
    <row r="53" spans="1:9" s="2" customFormat="1" ht="11.25">
      <c r="A53" s="66"/>
      <c r="B53" s="77"/>
      <c r="C53" s="77"/>
      <c r="D53" s="60"/>
      <c r="E53" s="43">
        <v>2020</v>
      </c>
      <c r="F53" s="3">
        <f t="shared" si="6"/>
        <v>70</v>
      </c>
      <c r="G53" s="3"/>
      <c r="H53" s="3">
        <v>70</v>
      </c>
      <c r="I53" s="48"/>
    </row>
    <row r="54" spans="1:9" s="2" customFormat="1" ht="11.25">
      <c r="A54" s="65" t="s">
        <v>106</v>
      </c>
      <c r="B54" s="77" t="s">
        <v>23</v>
      </c>
      <c r="C54" s="77" t="s">
        <v>12</v>
      </c>
      <c r="D54" s="60" t="s">
        <v>13</v>
      </c>
      <c r="E54" s="40">
        <v>2017</v>
      </c>
      <c r="F54" s="18">
        <f t="shared" si="6"/>
        <v>38.700000000000003</v>
      </c>
      <c r="G54" s="18"/>
      <c r="H54" s="18">
        <v>38.700000000000003</v>
      </c>
      <c r="I54" s="48"/>
    </row>
    <row r="55" spans="1:9" s="2" customFormat="1" ht="11.25">
      <c r="A55" s="99"/>
      <c r="B55" s="77"/>
      <c r="C55" s="77"/>
      <c r="D55" s="60"/>
      <c r="E55" s="16">
        <v>2018</v>
      </c>
      <c r="F55" s="17">
        <f t="shared" si="6"/>
        <v>250</v>
      </c>
      <c r="G55" s="17"/>
      <c r="H55" s="17">
        <v>250</v>
      </c>
      <c r="I55" s="48"/>
    </row>
    <row r="56" spans="1:9" s="2" customFormat="1" ht="11.25">
      <c r="A56" s="99"/>
      <c r="B56" s="77"/>
      <c r="C56" s="77"/>
      <c r="D56" s="60"/>
      <c r="E56" s="16">
        <v>2019</v>
      </c>
      <c r="F56" s="17">
        <f t="shared" si="6"/>
        <v>50</v>
      </c>
      <c r="G56" s="17"/>
      <c r="H56" s="17">
        <v>50</v>
      </c>
      <c r="I56" s="48"/>
    </row>
    <row r="57" spans="1:9" s="2" customFormat="1" ht="11.25">
      <c r="A57" s="66"/>
      <c r="B57" s="77"/>
      <c r="C57" s="77"/>
      <c r="D57" s="60"/>
      <c r="E57" s="43">
        <v>2020</v>
      </c>
      <c r="F57" s="3">
        <f t="shared" si="6"/>
        <v>50</v>
      </c>
      <c r="G57" s="3"/>
      <c r="H57" s="3">
        <v>50</v>
      </c>
      <c r="I57" s="48"/>
    </row>
    <row r="58" spans="1:9" s="2" customFormat="1" ht="132.75" customHeight="1">
      <c r="A58" s="42" t="s">
        <v>107</v>
      </c>
      <c r="B58" s="38" t="s">
        <v>59</v>
      </c>
      <c r="C58" s="38" t="s">
        <v>12</v>
      </c>
      <c r="D58" s="40">
        <v>2017</v>
      </c>
      <c r="E58" s="40">
        <v>2017</v>
      </c>
      <c r="F58" s="32">
        <f>SUM(G58:H58)</f>
        <v>76000</v>
      </c>
      <c r="G58" s="40"/>
      <c r="H58" s="32">
        <v>76000</v>
      </c>
      <c r="I58" s="48"/>
    </row>
    <row r="59" spans="1:9" s="2" customFormat="1" ht="35.25" customHeight="1">
      <c r="A59" s="42" t="s">
        <v>108</v>
      </c>
      <c r="B59" s="41" t="s">
        <v>24</v>
      </c>
      <c r="C59" s="41" t="s">
        <v>12</v>
      </c>
      <c r="D59" s="34">
        <v>2017</v>
      </c>
      <c r="E59" s="34">
        <v>2017</v>
      </c>
      <c r="F59" s="1">
        <f t="shared" ref="F59:F60" si="7">SUM(G59:H59)</f>
        <v>26</v>
      </c>
      <c r="G59" s="1"/>
      <c r="H59" s="1">
        <v>26</v>
      </c>
      <c r="I59" s="48"/>
    </row>
    <row r="60" spans="1:9" s="2" customFormat="1" ht="36.75" customHeight="1">
      <c r="A60" s="42" t="s">
        <v>109</v>
      </c>
      <c r="B60" s="41" t="s">
        <v>25</v>
      </c>
      <c r="C60" s="41" t="s">
        <v>12</v>
      </c>
      <c r="D60" s="34">
        <v>2017</v>
      </c>
      <c r="E60" s="34">
        <v>2017</v>
      </c>
      <c r="F60" s="1">
        <f t="shared" si="7"/>
        <v>1736.4</v>
      </c>
      <c r="G60" s="1"/>
      <c r="H60" s="1">
        <v>1736.4</v>
      </c>
      <c r="I60" s="48"/>
    </row>
    <row r="61" spans="1:9" s="2" customFormat="1" ht="36" customHeight="1">
      <c r="A61" s="42" t="s">
        <v>115</v>
      </c>
      <c r="B61" s="38" t="s">
        <v>114</v>
      </c>
      <c r="C61" s="38" t="s">
        <v>12</v>
      </c>
      <c r="D61" s="40">
        <v>2018</v>
      </c>
      <c r="E61" s="40">
        <v>2018</v>
      </c>
      <c r="F61" s="50">
        <f>SUM(G61:H61)</f>
        <v>5320</v>
      </c>
      <c r="G61" s="51"/>
      <c r="H61" s="50">
        <v>5320</v>
      </c>
      <c r="I61" s="52"/>
    </row>
    <row r="62" spans="1:9" s="2" customFormat="1" ht="12" customHeight="1">
      <c r="A62" s="90" t="s">
        <v>93</v>
      </c>
      <c r="B62" s="91"/>
      <c r="C62" s="91"/>
      <c r="D62" s="92"/>
      <c r="E62" s="9">
        <v>2017</v>
      </c>
      <c r="F62" s="10">
        <f t="shared" ref="F62:F65" si="8">SUM(G62:H62)</f>
        <v>223.2</v>
      </c>
      <c r="G62" s="11"/>
      <c r="H62" s="11">
        <f>SUM(H66+H70)</f>
        <v>223.2</v>
      </c>
      <c r="I62" s="48"/>
    </row>
    <row r="63" spans="1:9" s="2" customFormat="1" ht="12" customHeight="1">
      <c r="A63" s="93"/>
      <c r="B63" s="94"/>
      <c r="C63" s="94"/>
      <c r="D63" s="95"/>
      <c r="E63" s="12">
        <v>2018</v>
      </c>
      <c r="F63" s="13">
        <f t="shared" si="8"/>
        <v>620</v>
      </c>
      <c r="G63" s="14"/>
      <c r="H63" s="14">
        <f>SUM(H67+H71+H74+H77)</f>
        <v>620</v>
      </c>
      <c r="I63" s="48"/>
    </row>
    <row r="64" spans="1:9" s="2" customFormat="1" ht="12" customHeight="1">
      <c r="A64" s="93"/>
      <c r="B64" s="94"/>
      <c r="C64" s="94"/>
      <c r="D64" s="95"/>
      <c r="E64" s="12">
        <v>2019</v>
      </c>
      <c r="F64" s="13">
        <f t="shared" si="8"/>
        <v>350</v>
      </c>
      <c r="G64" s="14"/>
      <c r="H64" s="14">
        <f>SUM(H68+H72+H75)</f>
        <v>350</v>
      </c>
      <c r="I64" s="48"/>
    </row>
    <row r="65" spans="1:9" s="2" customFormat="1" ht="12" customHeight="1">
      <c r="A65" s="96"/>
      <c r="B65" s="97"/>
      <c r="C65" s="97"/>
      <c r="D65" s="98"/>
      <c r="E65" s="15">
        <v>2020</v>
      </c>
      <c r="F65" s="30">
        <f t="shared" si="8"/>
        <v>350</v>
      </c>
      <c r="G65" s="31"/>
      <c r="H65" s="31">
        <f>SUM(H69+H73+H76)</f>
        <v>350</v>
      </c>
      <c r="I65" s="48"/>
    </row>
    <row r="66" spans="1:9" s="2" customFormat="1" ht="34.5" customHeight="1">
      <c r="A66" s="42" t="s">
        <v>60</v>
      </c>
      <c r="B66" s="41" t="s">
        <v>27</v>
      </c>
      <c r="C66" s="41" t="s">
        <v>12</v>
      </c>
      <c r="D66" s="34">
        <v>2017</v>
      </c>
      <c r="E66" s="34">
        <v>2017</v>
      </c>
      <c r="F66" s="1">
        <f t="shared" ref="F66" si="9">SUM(G66:H66)</f>
        <v>99.2</v>
      </c>
      <c r="G66" s="1"/>
      <c r="H66" s="1">
        <v>99.2</v>
      </c>
      <c r="I66" s="48"/>
    </row>
    <row r="67" spans="1:9" s="2" customFormat="1" ht="12" customHeight="1">
      <c r="A67" s="78" t="s">
        <v>46</v>
      </c>
      <c r="B67" s="77" t="s">
        <v>28</v>
      </c>
      <c r="C67" s="77" t="s">
        <v>12</v>
      </c>
      <c r="D67" s="60" t="s">
        <v>15</v>
      </c>
      <c r="E67" s="40">
        <v>2018</v>
      </c>
      <c r="F67" s="18">
        <f>SUM(G67:H67)</f>
        <v>120</v>
      </c>
      <c r="G67" s="18"/>
      <c r="H67" s="18">
        <v>120</v>
      </c>
      <c r="I67" s="48"/>
    </row>
    <row r="68" spans="1:9" s="2" customFormat="1" ht="12" customHeight="1">
      <c r="A68" s="78"/>
      <c r="B68" s="77"/>
      <c r="C68" s="77"/>
      <c r="D68" s="60"/>
      <c r="E68" s="16">
        <v>2019</v>
      </c>
      <c r="F68" s="17">
        <f>SUM(G68:H68)</f>
        <v>150</v>
      </c>
      <c r="G68" s="17"/>
      <c r="H68" s="17">
        <v>150</v>
      </c>
      <c r="I68" s="48"/>
    </row>
    <row r="69" spans="1:9" s="2" customFormat="1" ht="12" customHeight="1">
      <c r="A69" s="78"/>
      <c r="B69" s="77"/>
      <c r="C69" s="77"/>
      <c r="D69" s="60"/>
      <c r="E69" s="43">
        <v>2020</v>
      </c>
      <c r="F69" s="3">
        <f>SUM(G69:H69)</f>
        <v>150</v>
      </c>
      <c r="G69" s="3"/>
      <c r="H69" s="3">
        <v>150</v>
      </c>
      <c r="I69" s="48"/>
    </row>
    <row r="70" spans="1:9" s="2" customFormat="1" ht="36" customHeight="1">
      <c r="A70" s="42" t="s">
        <v>47</v>
      </c>
      <c r="B70" s="41" t="s">
        <v>29</v>
      </c>
      <c r="C70" s="41" t="s">
        <v>12</v>
      </c>
      <c r="D70" s="34">
        <v>2017</v>
      </c>
      <c r="E70" s="34">
        <v>2017</v>
      </c>
      <c r="F70" s="1">
        <f t="shared" ref="F70" si="10">SUM(G70:H70)</f>
        <v>124</v>
      </c>
      <c r="G70" s="1"/>
      <c r="H70" s="1">
        <v>124</v>
      </c>
      <c r="I70" s="48"/>
    </row>
    <row r="71" spans="1:9" s="2" customFormat="1" ht="12" customHeight="1">
      <c r="A71" s="78" t="s">
        <v>48</v>
      </c>
      <c r="B71" s="77" t="s">
        <v>101</v>
      </c>
      <c r="C71" s="77" t="s">
        <v>12</v>
      </c>
      <c r="D71" s="60" t="s">
        <v>15</v>
      </c>
      <c r="E71" s="40">
        <v>2018</v>
      </c>
      <c r="F71" s="18">
        <f t="shared" ref="F71" si="11">SUM(G71:H71)</f>
        <v>100</v>
      </c>
      <c r="G71" s="18"/>
      <c r="H71" s="18">
        <v>100</v>
      </c>
      <c r="I71" s="48"/>
    </row>
    <row r="72" spans="1:9" s="2" customFormat="1" ht="12" customHeight="1">
      <c r="A72" s="78"/>
      <c r="B72" s="77"/>
      <c r="C72" s="77"/>
      <c r="D72" s="60"/>
      <c r="E72" s="16">
        <v>2019</v>
      </c>
      <c r="F72" s="17">
        <f t="shared" ref="F72:F74" si="12">SUM(G72:H72)</f>
        <v>100</v>
      </c>
      <c r="G72" s="17"/>
      <c r="H72" s="17">
        <v>100</v>
      </c>
      <c r="I72" s="48"/>
    </row>
    <row r="73" spans="1:9" s="2" customFormat="1" ht="12" customHeight="1">
      <c r="A73" s="78"/>
      <c r="B73" s="77"/>
      <c r="C73" s="77"/>
      <c r="D73" s="60"/>
      <c r="E73" s="43">
        <v>2020</v>
      </c>
      <c r="F73" s="3">
        <f t="shared" si="12"/>
        <v>100</v>
      </c>
      <c r="G73" s="3"/>
      <c r="H73" s="3">
        <v>100</v>
      </c>
      <c r="I73" s="48"/>
    </row>
    <row r="74" spans="1:9" s="2" customFormat="1" ht="12" customHeight="1">
      <c r="A74" s="78" t="s">
        <v>49</v>
      </c>
      <c r="B74" s="77" t="s">
        <v>100</v>
      </c>
      <c r="C74" s="77" t="s">
        <v>12</v>
      </c>
      <c r="D74" s="60" t="s">
        <v>15</v>
      </c>
      <c r="E74" s="40">
        <v>2018</v>
      </c>
      <c r="F74" s="18">
        <f t="shared" si="12"/>
        <v>100</v>
      </c>
      <c r="G74" s="18"/>
      <c r="H74" s="18">
        <v>100</v>
      </c>
      <c r="I74" s="48"/>
    </row>
    <row r="75" spans="1:9" s="2" customFormat="1" ht="12" customHeight="1">
      <c r="A75" s="78"/>
      <c r="B75" s="77"/>
      <c r="C75" s="77"/>
      <c r="D75" s="60"/>
      <c r="E75" s="16">
        <v>2019</v>
      </c>
      <c r="F75" s="17">
        <f t="shared" ref="F75:F76" si="13">SUM(G75:H75)</f>
        <v>100</v>
      </c>
      <c r="G75" s="17"/>
      <c r="H75" s="17">
        <v>100</v>
      </c>
      <c r="I75" s="48"/>
    </row>
    <row r="76" spans="1:9" s="2" customFormat="1" ht="12" customHeight="1">
      <c r="A76" s="78"/>
      <c r="B76" s="77"/>
      <c r="C76" s="77"/>
      <c r="D76" s="60"/>
      <c r="E76" s="43">
        <v>2020</v>
      </c>
      <c r="F76" s="3">
        <f t="shared" si="13"/>
        <v>100</v>
      </c>
      <c r="G76" s="3"/>
      <c r="H76" s="3">
        <v>100</v>
      </c>
      <c r="I76" s="48"/>
    </row>
    <row r="77" spans="1:9" s="2" customFormat="1" ht="71.25" customHeight="1">
      <c r="A77" s="42" t="s">
        <v>50</v>
      </c>
      <c r="B77" s="19" t="s">
        <v>79</v>
      </c>
      <c r="C77" s="41" t="s">
        <v>12</v>
      </c>
      <c r="D77" s="34">
        <v>2018</v>
      </c>
      <c r="E77" s="34">
        <v>2018</v>
      </c>
      <c r="F77" s="1">
        <f>H77</f>
        <v>300</v>
      </c>
      <c r="G77" s="1"/>
      <c r="H77" s="1">
        <v>300</v>
      </c>
      <c r="I77" s="48"/>
    </row>
    <row r="78" spans="1:9" s="2" customFormat="1" ht="15" customHeight="1">
      <c r="A78" s="90" t="s">
        <v>94</v>
      </c>
      <c r="B78" s="91"/>
      <c r="C78" s="91"/>
      <c r="D78" s="92"/>
      <c r="E78" s="9">
        <v>2017</v>
      </c>
      <c r="F78" s="10">
        <f>F80+F83+F84+F85+F87</f>
        <v>1642.3000000000002</v>
      </c>
      <c r="G78" s="11"/>
      <c r="H78" s="11">
        <f>SUM(H80+H83+H84+H85+H87)</f>
        <v>303.29999999999995</v>
      </c>
      <c r="I78" s="48"/>
    </row>
    <row r="79" spans="1:9" s="2" customFormat="1" ht="15" customHeight="1">
      <c r="A79" s="96"/>
      <c r="B79" s="97"/>
      <c r="C79" s="97"/>
      <c r="D79" s="98"/>
      <c r="E79" s="15">
        <v>2018</v>
      </c>
      <c r="F79" s="30">
        <f>SUM(G79:H79)</f>
        <v>365.3</v>
      </c>
      <c r="G79" s="31"/>
      <c r="H79" s="31">
        <f>SUM(H86+H89+H88)</f>
        <v>365.3</v>
      </c>
      <c r="I79" s="48"/>
    </row>
    <row r="80" spans="1:9" s="2" customFormat="1" ht="92.25" customHeight="1">
      <c r="A80" s="42" t="s">
        <v>51</v>
      </c>
      <c r="B80" s="20" t="s">
        <v>32</v>
      </c>
      <c r="C80" s="41"/>
      <c r="D80" s="34">
        <v>2017</v>
      </c>
      <c r="E80" s="34">
        <v>2017</v>
      </c>
      <c r="F80" s="1">
        <f t="shared" ref="F80:H81" si="14">SUM(F81)</f>
        <v>1488.9</v>
      </c>
      <c r="G80" s="1">
        <f t="shared" si="14"/>
        <v>1339</v>
      </c>
      <c r="H80" s="1">
        <f t="shared" si="14"/>
        <v>149.89999999999998</v>
      </c>
      <c r="I80" s="48"/>
    </row>
    <row r="81" spans="1:9" s="2" customFormat="1" ht="45" customHeight="1">
      <c r="A81" s="42" t="s">
        <v>95</v>
      </c>
      <c r="B81" s="41" t="s">
        <v>33</v>
      </c>
      <c r="C81" s="41" t="s">
        <v>12</v>
      </c>
      <c r="D81" s="34">
        <v>2017</v>
      </c>
      <c r="E81" s="34">
        <v>2017</v>
      </c>
      <c r="F81" s="1">
        <f t="shared" si="14"/>
        <v>1488.9</v>
      </c>
      <c r="G81" s="1">
        <f t="shared" si="14"/>
        <v>1339</v>
      </c>
      <c r="H81" s="1">
        <f t="shared" si="14"/>
        <v>149.89999999999998</v>
      </c>
      <c r="I81" s="48"/>
    </row>
    <row r="82" spans="1:9" s="2" customFormat="1" ht="70.5" customHeight="1">
      <c r="A82" s="42" t="s">
        <v>96</v>
      </c>
      <c r="B82" s="41" t="s">
        <v>34</v>
      </c>
      <c r="C82" s="41" t="s">
        <v>12</v>
      </c>
      <c r="D82" s="34">
        <v>2017</v>
      </c>
      <c r="E82" s="34">
        <v>2017</v>
      </c>
      <c r="F82" s="1">
        <f t="shared" ref="F82:F86" si="15">SUM(G82:H82)</f>
        <v>1488.9</v>
      </c>
      <c r="G82" s="1">
        <v>1339</v>
      </c>
      <c r="H82" s="1">
        <f>191.1-41.2</f>
        <v>149.89999999999998</v>
      </c>
      <c r="I82" s="48"/>
    </row>
    <row r="83" spans="1:9" s="2" customFormat="1" ht="94.5" customHeight="1">
      <c r="A83" s="42" t="s">
        <v>52</v>
      </c>
      <c r="B83" s="41" t="s">
        <v>30</v>
      </c>
      <c r="C83" s="41" t="s">
        <v>12</v>
      </c>
      <c r="D83" s="34">
        <v>2017</v>
      </c>
      <c r="E83" s="34">
        <v>2017</v>
      </c>
      <c r="F83" s="18">
        <f t="shared" si="15"/>
        <v>26</v>
      </c>
      <c r="G83" s="1"/>
      <c r="H83" s="1">
        <v>26</v>
      </c>
      <c r="I83" s="48"/>
    </row>
    <row r="84" spans="1:9" s="2" customFormat="1" ht="94.5" customHeight="1">
      <c r="A84" s="42" t="s">
        <v>53</v>
      </c>
      <c r="B84" s="41" t="s">
        <v>31</v>
      </c>
      <c r="C84" s="41" t="s">
        <v>12</v>
      </c>
      <c r="D84" s="34">
        <v>2017</v>
      </c>
      <c r="E84" s="34">
        <v>2017</v>
      </c>
      <c r="F84" s="1">
        <f t="shared" si="15"/>
        <v>2.4</v>
      </c>
      <c r="G84" s="1"/>
      <c r="H84" s="1">
        <v>2.4</v>
      </c>
      <c r="I84" s="48"/>
    </row>
    <row r="85" spans="1:9" s="2" customFormat="1" ht="14.25" customHeight="1">
      <c r="A85" s="65" t="s">
        <v>77</v>
      </c>
      <c r="B85" s="69" t="s">
        <v>35</v>
      </c>
      <c r="C85" s="73" t="s">
        <v>12</v>
      </c>
      <c r="D85" s="40" t="s">
        <v>72</v>
      </c>
      <c r="E85" s="40">
        <v>2017</v>
      </c>
      <c r="F85" s="18">
        <f t="shared" si="15"/>
        <v>26</v>
      </c>
      <c r="G85" s="18"/>
      <c r="H85" s="18">
        <v>26</v>
      </c>
      <c r="I85" s="48"/>
    </row>
    <row r="86" spans="1:9" s="2" customFormat="1" ht="78.75" customHeight="1">
      <c r="A86" s="66"/>
      <c r="B86" s="70"/>
      <c r="C86" s="82"/>
      <c r="D86" s="43"/>
      <c r="E86" s="43">
        <v>2018</v>
      </c>
      <c r="F86" s="3">
        <f t="shared" si="15"/>
        <v>26</v>
      </c>
      <c r="G86" s="3"/>
      <c r="H86" s="3">
        <v>26</v>
      </c>
      <c r="I86" s="48"/>
    </row>
    <row r="87" spans="1:9" s="2" customFormat="1" ht="14.25" customHeight="1">
      <c r="A87" s="65" t="s">
        <v>78</v>
      </c>
      <c r="B87" s="69" t="s">
        <v>70</v>
      </c>
      <c r="C87" s="73" t="s">
        <v>12</v>
      </c>
      <c r="D87" s="40" t="s">
        <v>72</v>
      </c>
      <c r="E87" s="40">
        <v>2017</v>
      </c>
      <c r="F87" s="18">
        <f t="shared" ref="F87:F93" si="16">SUM(G87:H87)</f>
        <v>99</v>
      </c>
      <c r="G87" s="18"/>
      <c r="H87" s="18">
        <v>99</v>
      </c>
      <c r="I87" s="48"/>
    </row>
    <row r="88" spans="1:9" s="2" customFormat="1" ht="57" customHeight="1">
      <c r="A88" s="66"/>
      <c r="B88" s="70"/>
      <c r="C88" s="82"/>
      <c r="D88" s="43"/>
      <c r="E88" s="43">
        <v>2018</v>
      </c>
      <c r="F88" s="3">
        <v>69.3</v>
      </c>
      <c r="G88" s="3"/>
      <c r="H88" s="3">
        <v>69.3</v>
      </c>
      <c r="I88" s="48"/>
    </row>
    <row r="89" spans="1:9" s="2" customFormat="1" ht="47.25" customHeight="1">
      <c r="A89" s="46" t="s">
        <v>110</v>
      </c>
      <c r="B89" s="41" t="s">
        <v>112</v>
      </c>
      <c r="C89" s="16" t="s">
        <v>12</v>
      </c>
      <c r="D89" s="16">
        <v>2018</v>
      </c>
      <c r="E89" s="16">
        <v>2018</v>
      </c>
      <c r="F89" s="17">
        <f>SUM(G89:H89)</f>
        <v>270</v>
      </c>
      <c r="G89" s="17"/>
      <c r="H89" s="17">
        <v>270</v>
      </c>
      <c r="I89" s="53"/>
    </row>
    <row r="90" spans="1:9" s="2" customFormat="1" ht="11.25">
      <c r="A90" s="77"/>
      <c r="B90" s="86" t="s">
        <v>36</v>
      </c>
      <c r="C90" s="77"/>
      <c r="D90" s="87"/>
      <c r="E90" s="21">
        <v>2017</v>
      </c>
      <c r="F90" s="6">
        <f>SUM(G90:H90)</f>
        <v>83881.5</v>
      </c>
      <c r="G90" s="6">
        <f>SUM(G19)</f>
        <v>1339</v>
      </c>
      <c r="H90" s="6">
        <f>SUM(H19)</f>
        <v>82542.5</v>
      </c>
      <c r="I90" s="48"/>
    </row>
    <row r="91" spans="1:9" s="2" customFormat="1" ht="11.25">
      <c r="A91" s="77"/>
      <c r="B91" s="86"/>
      <c r="C91" s="77"/>
      <c r="D91" s="87"/>
      <c r="E91" s="22">
        <v>2018</v>
      </c>
      <c r="F91" s="7">
        <f t="shared" si="16"/>
        <v>12876.399999999998</v>
      </c>
      <c r="G91" s="7"/>
      <c r="H91" s="7">
        <f>SUM(H20)</f>
        <v>12876.399999999998</v>
      </c>
      <c r="I91" s="48"/>
    </row>
    <row r="92" spans="1:9" s="2" customFormat="1" ht="11.25">
      <c r="A92" s="77"/>
      <c r="B92" s="86"/>
      <c r="C92" s="77"/>
      <c r="D92" s="87"/>
      <c r="E92" s="22">
        <v>2019</v>
      </c>
      <c r="F92" s="7">
        <f t="shared" si="16"/>
        <v>1349.5</v>
      </c>
      <c r="G92" s="7"/>
      <c r="H92" s="7">
        <f>SUM(H21)</f>
        <v>1349.5</v>
      </c>
      <c r="I92" s="48"/>
    </row>
    <row r="93" spans="1:9" s="2" customFormat="1" ht="11.25">
      <c r="A93" s="77"/>
      <c r="B93" s="86"/>
      <c r="C93" s="77"/>
      <c r="D93" s="87"/>
      <c r="E93" s="22">
        <v>2020</v>
      </c>
      <c r="F93" s="7">
        <f t="shared" si="16"/>
        <v>970</v>
      </c>
      <c r="G93" s="7"/>
      <c r="H93" s="7">
        <f>SUM(H22)</f>
        <v>970</v>
      </c>
      <c r="I93" s="48"/>
    </row>
    <row r="94" spans="1:9" s="2" customFormat="1" ht="12" customHeight="1">
      <c r="A94" s="77"/>
      <c r="B94" s="86"/>
      <c r="C94" s="77"/>
      <c r="D94" s="87"/>
      <c r="E94" s="23" t="s">
        <v>13</v>
      </c>
      <c r="F94" s="8">
        <f>SUM(F90:F93)</f>
        <v>99077.4</v>
      </c>
      <c r="G94" s="8">
        <f>SUM(G90:G93)</f>
        <v>1339</v>
      </c>
      <c r="H94" s="8">
        <f>SUM(H90:H93)</f>
        <v>97738.4</v>
      </c>
      <c r="I94" s="48"/>
    </row>
    <row r="95" spans="1:9" s="2" customFormat="1" ht="16.5" customHeight="1">
      <c r="A95" s="88" t="s">
        <v>37</v>
      </c>
      <c r="B95" s="88"/>
      <c r="C95" s="88"/>
      <c r="D95" s="88"/>
      <c r="E95" s="88"/>
      <c r="F95" s="88"/>
      <c r="G95" s="88"/>
      <c r="H95" s="88"/>
      <c r="I95" s="48"/>
    </row>
    <row r="96" spans="1:9" s="2" customFormat="1" ht="18.75" customHeight="1">
      <c r="A96" s="74" t="s">
        <v>55</v>
      </c>
      <c r="B96" s="75"/>
      <c r="C96" s="75"/>
      <c r="D96" s="75"/>
      <c r="E96" s="76"/>
      <c r="F96" s="24">
        <f>SUM(G96:H96)</f>
        <v>15912.1</v>
      </c>
      <c r="G96" s="24">
        <f>SUM(G98)</f>
        <v>7537.5</v>
      </c>
      <c r="H96" s="24">
        <f>SUM(H98+H100+H101+H102+H103)</f>
        <v>8374.6</v>
      </c>
      <c r="I96" s="48"/>
    </row>
    <row r="97" spans="1:9" s="2" customFormat="1" ht="18" customHeight="1">
      <c r="A97" s="83" t="s">
        <v>38</v>
      </c>
      <c r="B97" s="84"/>
      <c r="C97" s="84"/>
      <c r="D97" s="84"/>
      <c r="E97" s="84"/>
      <c r="F97" s="84"/>
      <c r="G97" s="84"/>
      <c r="H97" s="85"/>
      <c r="I97" s="48"/>
    </row>
    <row r="98" spans="1:9" s="2" customFormat="1" ht="105.75" customHeight="1">
      <c r="A98" s="42" t="s">
        <v>44</v>
      </c>
      <c r="B98" s="20" t="s">
        <v>39</v>
      </c>
      <c r="C98" s="41"/>
      <c r="D98" s="34">
        <v>2017</v>
      </c>
      <c r="E98" s="34">
        <v>2017</v>
      </c>
      <c r="F98" s="25">
        <f t="shared" ref="F98:F104" si="17">SUM(G98:H98)</f>
        <v>8375</v>
      </c>
      <c r="G98" s="25">
        <f>SUM(G99)</f>
        <v>7537.5</v>
      </c>
      <c r="H98" s="1">
        <f>SUM(H99)</f>
        <v>837.5</v>
      </c>
      <c r="I98" s="48"/>
    </row>
    <row r="99" spans="1:9" s="2" customFormat="1" ht="36" customHeight="1">
      <c r="A99" s="42" t="s">
        <v>56</v>
      </c>
      <c r="B99" s="41" t="s">
        <v>40</v>
      </c>
      <c r="C99" s="41" t="s">
        <v>12</v>
      </c>
      <c r="D99" s="34">
        <v>2017</v>
      </c>
      <c r="E99" s="34">
        <v>2017</v>
      </c>
      <c r="F99" s="25">
        <f t="shared" si="17"/>
        <v>8375</v>
      </c>
      <c r="G99" s="1">
        <v>7537.5</v>
      </c>
      <c r="H99" s="1">
        <v>837.5</v>
      </c>
      <c r="I99" s="48"/>
    </row>
    <row r="100" spans="1:9" s="2" customFormat="1" ht="72.75" customHeight="1">
      <c r="A100" s="42" t="s">
        <v>45</v>
      </c>
      <c r="B100" s="41" t="s">
        <v>41</v>
      </c>
      <c r="C100" s="41" t="s">
        <v>12</v>
      </c>
      <c r="D100" s="34">
        <v>2017</v>
      </c>
      <c r="E100" s="34">
        <v>2017</v>
      </c>
      <c r="F100" s="25">
        <f t="shared" si="17"/>
        <v>389.4</v>
      </c>
      <c r="G100" s="1"/>
      <c r="H100" s="1">
        <v>389.4</v>
      </c>
      <c r="I100" s="48"/>
    </row>
    <row r="101" spans="1:9" s="2" customFormat="1" ht="35.25" customHeight="1">
      <c r="A101" s="42" t="s">
        <v>57</v>
      </c>
      <c r="B101" s="41" t="s">
        <v>42</v>
      </c>
      <c r="C101" s="41" t="s">
        <v>12</v>
      </c>
      <c r="D101" s="34">
        <v>2017</v>
      </c>
      <c r="E101" s="34">
        <v>2017</v>
      </c>
      <c r="F101" s="25">
        <f t="shared" si="17"/>
        <v>109</v>
      </c>
      <c r="G101" s="25"/>
      <c r="H101" s="1">
        <v>109</v>
      </c>
      <c r="I101" s="48"/>
    </row>
    <row r="102" spans="1:9" s="2" customFormat="1" ht="36" customHeight="1">
      <c r="A102" s="42" t="s">
        <v>58</v>
      </c>
      <c r="B102" s="41" t="s">
        <v>23</v>
      </c>
      <c r="C102" s="41" t="s">
        <v>12</v>
      </c>
      <c r="D102" s="34">
        <v>2017</v>
      </c>
      <c r="E102" s="34">
        <v>2017</v>
      </c>
      <c r="F102" s="25">
        <f t="shared" ref="F102" si="18">SUM(G102:H102)</f>
        <v>8.6999999999999993</v>
      </c>
      <c r="G102" s="25"/>
      <c r="H102" s="1">
        <v>8.6999999999999993</v>
      </c>
      <c r="I102" s="48"/>
    </row>
    <row r="103" spans="1:9" s="2" customFormat="1" ht="48.75" customHeight="1">
      <c r="A103" s="42" t="s">
        <v>61</v>
      </c>
      <c r="B103" s="41" t="s">
        <v>62</v>
      </c>
      <c r="C103" s="41" t="s">
        <v>12</v>
      </c>
      <c r="D103" s="34">
        <v>2017</v>
      </c>
      <c r="E103" s="34">
        <v>2017</v>
      </c>
      <c r="F103" s="25">
        <f t="shared" si="17"/>
        <v>7030</v>
      </c>
      <c r="G103" s="25"/>
      <c r="H103" s="1">
        <v>7030</v>
      </c>
      <c r="I103" s="48"/>
    </row>
    <row r="104" spans="1:9" s="2" customFormat="1" ht="11.25">
      <c r="A104" s="45"/>
      <c r="B104" s="44" t="s">
        <v>43</v>
      </c>
      <c r="C104" s="44"/>
      <c r="D104" s="45"/>
      <c r="E104" s="45">
        <v>2017</v>
      </c>
      <c r="F104" s="26">
        <f t="shared" si="17"/>
        <v>15912.1</v>
      </c>
      <c r="G104" s="27">
        <f>SUM(G96)</f>
        <v>7537.5</v>
      </c>
      <c r="H104" s="27">
        <f>SUM(H96)</f>
        <v>8374.6</v>
      </c>
      <c r="I104" s="48"/>
    </row>
    <row r="105" spans="1:9">
      <c r="A105" s="28"/>
      <c r="B105" s="28"/>
      <c r="C105" s="28"/>
      <c r="D105" s="28"/>
      <c r="E105" s="28"/>
      <c r="F105" s="28"/>
      <c r="G105" s="28"/>
      <c r="H105" s="28"/>
    </row>
    <row r="106" spans="1:9" ht="15.75">
      <c r="A106" s="29"/>
    </row>
  </sheetData>
  <mergeCells count="71">
    <mergeCell ref="B29:B30"/>
    <mergeCell ref="A23:D26"/>
    <mergeCell ref="A62:D65"/>
    <mergeCell ref="A78:D79"/>
    <mergeCell ref="A18:H18"/>
    <mergeCell ref="D67:D69"/>
    <mergeCell ref="A54:A57"/>
    <mergeCell ref="B54:B57"/>
    <mergeCell ref="C54:C57"/>
    <mergeCell ref="D54:D57"/>
    <mergeCell ref="A50:A53"/>
    <mergeCell ref="B48:B49"/>
    <mergeCell ref="D71:D73"/>
    <mergeCell ref="B50:B53"/>
    <mergeCell ref="C50:C53"/>
    <mergeCell ref="D50:D53"/>
    <mergeCell ref="B85:B86"/>
    <mergeCell ref="C85:C86"/>
    <mergeCell ref="A67:A69"/>
    <mergeCell ref="B67:B69"/>
    <mergeCell ref="C67:C69"/>
    <mergeCell ref="A71:A73"/>
    <mergeCell ref="B71:B73"/>
    <mergeCell ref="C71:C73"/>
    <mergeCell ref="A74:A76"/>
    <mergeCell ref="B74:B76"/>
    <mergeCell ref="B87:B88"/>
    <mergeCell ref="C87:C88"/>
    <mergeCell ref="A97:H97"/>
    <mergeCell ref="A90:A94"/>
    <mergeCell ref="B90:B94"/>
    <mergeCell ref="C90:C94"/>
    <mergeCell ref="D90:D94"/>
    <mergeCell ref="A95:H95"/>
    <mergeCell ref="D40:D41"/>
    <mergeCell ref="C40:C41"/>
    <mergeCell ref="D13:D17"/>
    <mergeCell ref="A48:A49"/>
    <mergeCell ref="A96:E96"/>
    <mergeCell ref="C48:C49"/>
    <mergeCell ref="C74:C76"/>
    <mergeCell ref="D74:D76"/>
    <mergeCell ref="A85:A86"/>
    <mergeCell ref="A87:A88"/>
    <mergeCell ref="A27:A28"/>
    <mergeCell ref="B27:B28"/>
    <mergeCell ref="C27:C28"/>
    <mergeCell ref="A13:A17"/>
    <mergeCell ref="B13:B17"/>
    <mergeCell ref="C13:C17"/>
    <mergeCell ref="A1:H1"/>
    <mergeCell ref="A2:H2"/>
    <mergeCell ref="A3:H3"/>
    <mergeCell ref="A4:H4"/>
    <mergeCell ref="A5:H5"/>
    <mergeCell ref="A19:D22"/>
    <mergeCell ref="D48:D49"/>
    <mergeCell ref="A6:H6"/>
    <mergeCell ref="A8:H8"/>
    <mergeCell ref="F11:H11"/>
    <mergeCell ref="A11:A12"/>
    <mergeCell ref="B11:B12"/>
    <mergeCell ref="C11:C12"/>
    <mergeCell ref="D11:D12"/>
    <mergeCell ref="E11:E12"/>
    <mergeCell ref="A9:H9"/>
    <mergeCell ref="A29:A30"/>
    <mergeCell ref="C29:C30"/>
    <mergeCell ref="B40:B41"/>
    <mergeCell ref="D27:D28"/>
    <mergeCell ref="A40:A41"/>
  </mergeCells>
  <pageMargins left="0.70866141732283472" right="0.39370078740157483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2018-06-25T12:30:55Z</cp:lastPrinted>
  <dcterms:created xsi:type="dcterms:W3CDTF">2017-12-07T11:13:11Z</dcterms:created>
  <dcterms:modified xsi:type="dcterms:W3CDTF">2018-06-25T12:37:30Z</dcterms:modified>
</cp:coreProperties>
</file>