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5440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'Лист1'!$A$1:$I$245</definedName>
  </definedNames>
  <calcPr fullCalcOnLoad="1"/>
</workbook>
</file>

<file path=xl/sharedStrings.xml><?xml version="1.0" encoding="utf-8"?>
<sst xmlns="http://schemas.openxmlformats.org/spreadsheetml/2006/main" count="321" uniqueCount="229">
  <si>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</si>
  <si>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</si>
  <si>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</si>
  <si>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</si>
  <si>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</si>
  <si>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</si>
  <si>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</si>
  <si>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</si>
  <si>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</si>
  <si>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</si>
  <si>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</si>
  <si>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</si>
  <si>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</si>
  <si>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</si>
  <si>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</si>
  <si>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2017-2020</t>
  </si>
  <si>
    <t>Комплекс кадастровых работ по формированию и постановке на ГКУ земельных участков под гражданские кладбища  в МО «Приморское городское поселение» Выборгского района Ленинградской области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</si>
  <si>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</si>
  <si>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</si>
  <si>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</si>
  <si>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</si>
  <si>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</si>
  <si>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</si>
  <si>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Реализация мероприятий в рамках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</si>
  <si>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</si>
  <si>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</si>
  <si>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</si>
  <si>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</si>
  <si>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Разработка проектно-сметной документации на реконструкцию уличного освещения в кварталах жилой  застройки в г. Приморске по ул. Пляжный пер. </t>
  </si>
  <si>
    <t xml:space="preserve">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 </t>
  </si>
  <si>
    <t xml:space="preserve">Ручная уборка тротуаров г. Приморска </t>
  </si>
  <si>
    <t>Ручная уборка тротуаров г. Приморска, п. Глебычево, п. Рябово</t>
  </si>
  <si>
    <t>Механизированная уборка тротуаров г. Приморска</t>
  </si>
  <si>
    <t>Механизированная уборка тротуара п. Глебычево</t>
  </si>
  <si>
    <t>Механизированная уборка тротуаров г. Приморска, п. Глебычево, п. Рябово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</si>
  <si>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</si>
  <si>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</si>
  <si>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</si>
  <si>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</si>
  <si>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</si>
  <si>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</si>
  <si>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</si>
  <si>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</si>
  <si>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</si>
  <si>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</si>
  <si>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Ручная уборка мемориальных кладбищ г. Приморск, наб. Лебедева, п. Ермилово, п. Рябово, п. Лужки, п. Озерки</t>
  </si>
  <si>
    <t>Ремонт братских захоронений на территории поселения</t>
  </si>
  <si>
    <t>Спил аварийных деревьев на территории гражданских кладбищ  г. Приморска, п.Ермилово, п. Прибылово, п. Рябово, п. Озерки</t>
  </si>
  <si>
    <t>Уборка  и утилизация мусора с гражданских кладбищ  г. Приморска,  п. Ермилово, п. Прибылово, п. Рябово, п. Озерки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</si>
  <si>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</si>
  <si>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</si>
  <si>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 xml:space="preserve">Ручная 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</si>
  <si>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</si>
  <si>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</si>
  <si>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</si>
  <si>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</si>
  <si>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</si>
  <si>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</si>
  <si>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</si>
  <si>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</si>
  <si>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</si>
  <si>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</si>
  <si>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</si>
  <si>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</si>
  <si>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</si>
  <si>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</si>
  <si>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</si>
  <si>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</si>
  <si>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>Приобретение малых архитектурных форм для территории  поселения</t>
  </si>
  <si>
    <t xml:space="preserve">Приобретение расходных материалов для благоустройства 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</si>
  <si>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</si>
  <si>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</si>
  <si>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</si>
  <si>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</si>
  <si>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</si>
  <si>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</si>
  <si>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</si>
  <si>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«Содержание и обустройство городских территорий и объектов благоустройства территории МО «Приморское городское поселение»</t>
    </r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</si>
  <si>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</si>
  <si>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</si>
  <si>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</si>
  <si>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</si>
  <si>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</si>
  <si>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</si>
  <si>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</si>
  <si>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</si>
  <si>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</si>
  <si>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</si>
  <si>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</si>
  <si>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</si>
  <si>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</si>
  <si>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</si>
  <si>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</si>
  <si>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</si>
  <si>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</si>
  <si>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</si>
  <si>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</si>
  <si>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</si>
  <si>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</si>
  <si>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</si>
  <si>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Уборка несанкционированных свалок на территории поселка  Балтийское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</si>
  <si>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Основное мероприятие "Благоустройство"</t>
    </r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</si>
  <si>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</si>
  <si>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</si>
  <si>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</si>
  <si>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</si>
  <si>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</si>
  <si>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</si>
  <si>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t>3. Основное мероприятие " Благоустройство общественных территорий"</t>
  </si>
  <si>
    <r>
      <t>1.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</si>
  <si>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Организация и содержание территорий поселения</t>
    </r>
  </si>
  <si>
    <t>2018-2020</t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</si>
  <si>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</si>
  <si>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</si>
  <si>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Благоустройство общественной территории по адресу: г. Приморск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</si>
  <si>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</si>
  <si>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</si>
  <si>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</si>
  <si>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</si>
  <si>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</si>
  <si>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</si>
  <si>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6</t>
  </si>
  <si>
    <t>Технологическое присоединение энергопринимающих устройств для электроснабжения наружного освещения  на территории поселения г. При морск,  квартал ИЖС ул. Морозова</t>
  </si>
  <si>
    <t>Технологическое присоединение энергопринимающих устройств для электроснабжения наружного освещения  на территории поселенияп. Ключевое, п. Прибылово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</si>
  <si>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</si>
  <si>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</si>
  <si>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Ремонт уличного освещения г. Приморск, п. Ермилово, п. Красная Долина, п. Рябово, п. Глебычево</t>
  </si>
  <si>
    <t xml:space="preserve">  </t>
  </si>
  <si>
    <t>Обустройство контейнерных площадок п. Прибылово;  п. Глебычево, ул. Заводская, г. Приморск</t>
  </si>
  <si>
    <t xml:space="preserve">Корректировка генеральной схемы санитарной очистки территории МО «Приморское городское поселение»
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</si>
  <si>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</si>
  <si>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</si>
  <si>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7</t>
  </si>
  <si>
    <t>8</t>
  </si>
  <si>
    <t>Технический надзор, строительный контроль за ремонтом пешеходных дорог</t>
  </si>
  <si>
    <t>Технический надзор,строительный контроль за производством работ по ремонту  объектов уличного освещения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</si>
  <si>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</si>
  <si>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</si>
  <si>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Уличное освещение</t>
    </r>
  </si>
  <si>
    <t>1.2</t>
  </si>
  <si>
    <t>1.3</t>
  </si>
  <si>
    <t>1.4</t>
  </si>
  <si>
    <t>1.5</t>
  </si>
  <si>
    <t>1.6</t>
  </si>
  <si>
    <t>1.7</t>
  </si>
  <si>
    <t>1.8</t>
  </si>
  <si>
    <t>1.8.1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</si>
  <si>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</si>
  <si>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</si>
  <si>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</si>
  <si>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</si>
  <si>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</si>
  <si>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</si>
  <si>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</si>
  <si>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</si>
  <si>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</si>
  <si>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r>
      <t>2.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Реконструкция сетей наружного освещения</t>
    </r>
  </si>
  <si>
    <r>
      <t>3.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Содержание и уборка территорий улиц, площадей, тротуаров (за исключением придомовых территорий)</t>
    </r>
  </si>
  <si>
    <t>3.3</t>
  </si>
  <si>
    <t>3.4</t>
  </si>
  <si>
    <t>3.5</t>
  </si>
  <si>
    <t>3.6</t>
  </si>
  <si>
    <t>3.7</t>
  </si>
  <si>
    <t>3.8</t>
  </si>
  <si>
    <t>3.9</t>
  </si>
  <si>
    <r>
      <t>4.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Озеленение</t>
    </r>
  </si>
  <si>
    <t>4.7.</t>
  </si>
  <si>
    <t>4.8.</t>
  </si>
  <si>
    <t>4.9.</t>
  </si>
  <si>
    <r>
      <t>5.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Организация и содержание мест захоронения</t>
    </r>
  </si>
  <si>
    <t>5.7</t>
  </si>
  <si>
    <t>5.8</t>
  </si>
  <si>
    <r>
      <t>6.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</si>
  <si>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t>6.9</t>
  </si>
  <si>
    <t>6.10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</si>
  <si>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</si>
  <si>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</si>
  <si>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</si>
  <si>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</si>
  <si>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</si>
  <si>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</si>
  <si>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</si>
  <si>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</si>
  <si>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</si>
  <si>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</si>
  <si>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</si>
  <si>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</si>
  <si>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Составление смет, экспертиза смет и работ по ремонту дорожного покрытия дворовых территорий</t>
  </si>
  <si>
    <t>Разработка дизайн проектов благоустройства общественных территорий</t>
  </si>
  <si>
    <t>Составление смет, экспертиза смет и работ по ремонту дорожного покрытия общественных  территорий</t>
  </si>
  <si>
    <t>Озеленение территорий: содержание зеленных насаждений, приобретение и посадка рассады, скашивание территории МО «Приморское городское поселение», спил аварийно-опасных деревьев</t>
  </si>
  <si>
    <t>3.10</t>
  </si>
  <si>
    <t>Ремонт участка асфальтированной пешеходной дороги  г. Приморск, ул. Вокзальная</t>
  </si>
  <si>
    <t>6.24</t>
  </si>
  <si>
    <t>Приобретение Флагов Российской Федерации</t>
  </si>
  <si>
    <t xml:space="preserve">     </t>
  </si>
  <si>
    <t>300+56+29,9+30+57,4</t>
  </si>
  <si>
    <t xml:space="preserve"> в п 3.9</t>
  </si>
  <si>
    <t>6.25</t>
  </si>
  <si>
    <t>Ремонт малых архитектурных форм на территории мемориального комплекса к 65-летию Победы в г. Приморске</t>
  </si>
  <si>
    <t>2018-2019</t>
  </si>
  <si>
    <t>добавили 150,0 с дорог</t>
  </si>
  <si>
    <t>Флаги, флажные гирлянды, транспаранты, плакаты</t>
  </si>
  <si>
    <t>Приобретение праздничных консолей</t>
  </si>
  <si>
    <t>Приложение 2</t>
  </si>
  <si>
    <t>к постановлению</t>
  </si>
  <si>
    <t>администрации муниципального образования</t>
  </si>
  <si>
    <t>«Приморское городское поселение»</t>
  </si>
  <si>
    <t>Выборгского района Ленингградской области</t>
  </si>
  <si>
    <t>6.11</t>
  </si>
  <si>
    <t>6.15.1</t>
  </si>
  <si>
    <t>6.15.2</t>
  </si>
  <si>
    <t>6.15.3</t>
  </si>
  <si>
    <t>6.15.4</t>
  </si>
  <si>
    <t>6.15.5</t>
  </si>
  <si>
    <t>Благоустройство дворовой территории по адресу: г. Приморск, Выборгское шоссе д. 5, 5а, 7, 7а, ул. Комсомольская д. 3</t>
  </si>
  <si>
    <t>Благоустройство дворовой территории по адресу: г. Приморск, Выборгское шоссе д. 23, 25, 27</t>
  </si>
  <si>
    <t>Благоустройство дворовой территории по адресу: г. Приморск, наб. Лебедева д. 4</t>
  </si>
  <si>
    <t>Благоустройство дворовой территории по адресу: г. Приморск, наб. Лебедева д. 6</t>
  </si>
  <si>
    <t>Благоустройство дворовой территории по адресу: г. Приморск, наб. Лебедева д. 1а, 1б</t>
  </si>
  <si>
    <t>6.10.1</t>
  </si>
  <si>
    <t>6.10.2</t>
  </si>
  <si>
    <t>Мероприятия по борьбе с борщевиком Сосновского химическим методом</t>
  </si>
  <si>
    <t>Проведение мероприятий по борьбе с борщевиком Сосновского на территории поселения</t>
  </si>
  <si>
    <t>от 21 июня 2018 г. № 597</t>
  </si>
  <si>
    <t xml:space="preserve">Восстановление набивного покрытия пешеходных дорожек на территории города Приморск </t>
  </si>
  <si>
    <t>6.26</t>
  </si>
  <si>
    <r>
      <rPr>
        <sz val="10"/>
        <rFont val="Calibri"/>
        <family val="2"/>
      </rPr>
      <t>143,3</t>
    </r>
    <r>
      <rPr>
        <sz val="8"/>
        <rFont val="Calibri"/>
        <family val="2"/>
      </rPr>
      <t xml:space="preserve"> из п. 3.9</t>
    </r>
  </si>
  <si>
    <r>
      <rPr>
        <sz val="8"/>
        <rFont val="Calibri"/>
        <family val="2"/>
      </rPr>
      <t xml:space="preserve">добавили, передвинули с программы  </t>
    </r>
    <r>
      <rPr>
        <b/>
        <sz val="8"/>
        <rFont val="Calibri"/>
        <family val="2"/>
      </rPr>
      <t xml:space="preserve">473,3 </t>
    </r>
    <r>
      <rPr>
        <sz val="8"/>
        <rFont val="Calibri"/>
        <family val="2"/>
      </rPr>
      <t>руб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</si>
</sst>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Calibri"/>
      <family val="2"/>
    </font>
    <font>
      <i/>
      <sz val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49" fontId="6" fillId="0" borderId="10" xfId="42" applyNumberFormat="1" applyFont="1" applyBorder="1" applyAlignment="1" applyProtection="1">
      <alignment vertical="top" wrapText="1"/>
      <protection/>
    </xf>
    <xf numFmtId="0" fontId="28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172" fontId="4" fillId="0" borderId="16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vertical="top" wrapText="1"/>
    </xf>
    <xf numFmtId="172" fontId="4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172" fontId="3" fillId="0" borderId="16" xfId="0" applyNumberFormat="1" applyFont="1" applyBorder="1" applyAlignment="1">
      <alignment horizontal="center" vertical="top" wrapText="1"/>
    </xf>
    <xf numFmtId="172" fontId="3" fillId="0" borderId="16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3" fillId="0" borderId="12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172" fontId="3" fillId="33" borderId="10" xfId="0" applyNumberFormat="1" applyFont="1" applyFill="1" applyBorder="1" applyAlignment="1">
      <alignment horizontal="right" vertical="top" wrapText="1"/>
    </xf>
    <xf numFmtId="172" fontId="3" fillId="33" borderId="11" xfId="0" applyNumberFormat="1" applyFont="1" applyFill="1" applyBorder="1" applyAlignment="1">
      <alignment horizontal="right" vertical="top" wrapText="1"/>
    </xf>
    <xf numFmtId="173" fontId="8" fillId="0" borderId="0" xfId="0" applyNumberFormat="1" applyFont="1" applyAlignment="1">
      <alignment wrapText="1"/>
    </xf>
    <xf numFmtId="173" fontId="28" fillId="0" borderId="0" xfId="0" applyNumberFormat="1" applyFont="1" applyAlignment="1">
      <alignment wrapText="1"/>
    </xf>
    <xf numFmtId="172" fontId="4" fillId="0" borderId="10" xfId="0" applyNumberFormat="1" applyFont="1" applyBorder="1" applyAlignment="1">
      <alignment vertical="top" wrapText="1"/>
    </xf>
    <xf numFmtId="172" fontId="3" fillId="0" borderId="16" xfId="0" applyNumberFormat="1" applyFont="1" applyBorder="1" applyAlignment="1">
      <alignment horizontal="right" vertical="center"/>
    </xf>
    <xf numFmtId="172" fontId="3" fillId="0" borderId="16" xfId="0" applyNumberFormat="1" applyFont="1" applyBorder="1" applyAlignment="1">
      <alignment horizontal="right" vertical="center" wrapText="1"/>
    </xf>
    <xf numFmtId="172" fontId="3" fillId="33" borderId="16" xfId="0" applyNumberFormat="1" applyFont="1" applyFill="1" applyBorder="1" applyAlignment="1">
      <alignment horizontal="right" vertical="center" wrapText="1"/>
    </xf>
    <xf numFmtId="173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7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16" xfId="42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 indent="5"/>
    </xf>
    <xf numFmtId="0" fontId="3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8"/>
    </xf>
    <xf numFmtId="0" fontId="4" fillId="0" borderId="18" xfId="0" applyFont="1" applyBorder="1" applyAlignment="1">
      <alignment horizontal="left" vertical="center" wrapText="1" indent="8"/>
    </xf>
    <xf numFmtId="0" fontId="4" fillId="0" borderId="13" xfId="0" applyFont="1" applyBorder="1" applyAlignment="1">
      <alignment horizontal="left" vertical="center" wrapText="1" indent="8"/>
    </xf>
    <xf numFmtId="0" fontId="4" fillId="0" borderId="19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left" vertical="center" wrapText="1" indent="8"/>
    </xf>
    <xf numFmtId="0" fontId="4" fillId="0" borderId="14" xfId="0" applyFont="1" applyBorder="1" applyAlignment="1">
      <alignment horizontal="left" vertical="center" wrapText="1" indent="8"/>
    </xf>
    <xf numFmtId="0" fontId="4" fillId="0" borderId="20" xfId="0" applyFont="1" applyBorder="1" applyAlignment="1">
      <alignment horizontal="left" vertical="center" wrapText="1" indent="8"/>
    </xf>
    <xf numFmtId="0" fontId="4" fillId="0" borderId="21" xfId="0" applyFont="1" applyBorder="1" applyAlignment="1">
      <alignment horizontal="left" vertical="center" wrapText="1" indent="8"/>
    </xf>
    <xf numFmtId="0" fontId="4" fillId="0" borderId="15" xfId="0" applyFont="1" applyBorder="1" applyAlignment="1">
      <alignment horizontal="left" vertical="center" wrapText="1" indent="8"/>
    </xf>
    <xf numFmtId="0" fontId="3" fillId="0" borderId="16" xfId="0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tabSelected="1" view="pageBreakPreview" zoomScale="130" zoomScaleNormal="130" zoomScaleSheetLayoutView="130" zoomScalePageLayoutView="0" workbookViewId="0" topLeftCell="E228">
      <selection activeCell="Q236" sqref="Q236"/>
    </sheetView>
  </sheetViews>
  <sheetFormatPr defaultColWidth="9.140625" defaultRowHeight="15"/>
  <cols>
    <col min="1" max="1" width="4.7109375" style="40" customWidth="1"/>
    <col min="2" max="2" width="26.140625" style="1" customWidth="1"/>
    <col min="3" max="3" width="15.421875" style="1" customWidth="1"/>
    <col min="4" max="4" width="6.00390625" style="1" customWidth="1"/>
    <col min="5" max="5" width="8.00390625" style="1" customWidth="1"/>
    <col min="6" max="6" width="7.421875" style="1" customWidth="1"/>
    <col min="7" max="7" width="7.7109375" style="1" customWidth="1"/>
    <col min="8" max="8" width="7.140625" style="1" customWidth="1"/>
    <col min="9" max="9" width="8.421875" style="39" customWidth="1"/>
    <col min="10" max="10" width="7.140625" style="45" customWidth="1"/>
    <col min="11" max="11" width="9.57421875" style="1" customWidth="1"/>
    <col min="12" max="16384" width="9.140625" style="1" customWidth="1"/>
  </cols>
  <sheetData>
    <row r="1" spans="1:9" ht="15.75">
      <c r="A1" s="86" t="s">
        <v>204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 t="s">
        <v>205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6" t="s">
        <v>206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7" t="s">
        <v>207</v>
      </c>
      <c r="B4" s="86"/>
      <c r="C4" s="86"/>
      <c r="D4" s="86"/>
      <c r="E4" s="86"/>
      <c r="F4" s="86"/>
      <c r="G4" s="86"/>
      <c r="H4" s="86"/>
      <c r="I4" s="86"/>
    </row>
    <row r="5" spans="1:9" ht="15.75">
      <c r="A5" s="32"/>
      <c r="B5" s="32"/>
      <c r="C5" s="32"/>
      <c r="D5" s="32"/>
      <c r="E5" s="32"/>
      <c r="F5" s="32"/>
      <c r="G5" s="32"/>
      <c r="H5" s="32"/>
      <c r="I5" s="23" t="s">
        <v>208</v>
      </c>
    </row>
    <row r="6" spans="1:9" ht="15.75">
      <c r="A6" s="32"/>
      <c r="B6" s="32"/>
      <c r="C6" s="32"/>
      <c r="D6" s="32"/>
      <c r="E6" s="32"/>
      <c r="F6" s="32"/>
      <c r="G6" s="32"/>
      <c r="H6" s="32"/>
      <c r="I6" s="32" t="s">
        <v>224</v>
      </c>
    </row>
    <row r="7" spans="1:9" ht="15.75">
      <c r="A7" s="32"/>
      <c r="B7" s="32"/>
      <c r="C7" s="32"/>
      <c r="D7" s="32"/>
      <c r="E7" s="32"/>
      <c r="F7" s="32"/>
      <c r="G7" s="32"/>
      <c r="H7" s="32"/>
      <c r="I7" s="32"/>
    </row>
    <row r="8" spans="1:9" ht="15.75">
      <c r="A8" s="88" t="s">
        <v>0</v>
      </c>
      <c r="B8" s="88"/>
      <c r="C8" s="88"/>
      <c r="D8" s="88"/>
      <c r="E8" s="88"/>
      <c r="F8" s="88"/>
      <c r="G8" s="88"/>
      <c r="H8" s="88"/>
      <c r="I8" s="88"/>
    </row>
    <row r="9" spans="1:9" ht="15.75">
      <c r="A9" s="88" t="s">
        <v>1</v>
      </c>
      <c r="B9" s="88"/>
      <c r="C9" s="88"/>
      <c r="D9" s="88"/>
      <c r="E9" s="88"/>
      <c r="F9" s="88"/>
      <c r="G9" s="88"/>
      <c r="H9" s="88"/>
      <c r="I9" s="88"/>
    </row>
    <row r="10" spans="1:9" ht="15.75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</row>
    <row r="11" spans="1:9" ht="30" customHeight="1">
      <c r="A11" s="69" t="s">
        <v>73</v>
      </c>
      <c r="B11" s="121" t="s">
        <v>3</v>
      </c>
      <c r="C11" s="121" t="s">
        <v>4</v>
      </c>
      <c r="D11" s="121" t="s">
        <v>5</v>
      </c>
      <c r="E11" s="121"/>
      <c r="F11" s="121" t="s">
        <v>6</v>
      </c>
      <c r="G11" s="121" t="s">
        <v>7</v>
      </c>
      <c r="H11" s="121"/>
      <c r="I11" s="121"/>
    </row>
    <row r="12" spans="1:9" ht="28.5" customHeight="1">
      <c r="A12" s="70"/>
      <c r="B12" s="121"/>
      <c r="C12" s="121"/>
      <c r="D12" s="38" t="s">
        <v>8</v>
      </c>
      <c r="E12" s="38" t="s">
        <v>9</v>
      </c>
      <c r="F12" s="121"/>
      <c r="G12" s="38" t="s">
        <v>10</v>
      </c>
      <c r="H12" s="38" t="s">
        <v>11</v>
      </c>
      <c r="I12" s="22" t="s">
        <v>12</v>
      </c>
    </row>
    <row r="13" spans="1:9" ht="1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24">
        <v>9</v>
      </c>
    </row>
    <row r="14" spans="1:9" ht="12" customHeight="1">
      <c r="A14" s="72"/>
      <c r="B14" s="71" t="s">
        <v>13</v>
      </c>
      <c r="C14" s="71" t="s">
        <v>14</v>
      </c>
      <c r="D14" s="72">
        <v>2017</v>
      </c>
      <c r="E14" s="72">
        <v>2020</v>
      </c>
      <c r="F14" s="26">
        <v>2017</v>
      </c>
      <c r="G14" s="2">
        <f>SUM(H14:I14)</f>
        <v>19834.3</v>
      </c>
      <c r="H14" s="2">
        <f>SUM(H209)</f>
        <v>530</v>
      </c>
      <c r="I14" s="2">
        <f>SUM(I209)</f>
        <v>19304.3</v>
      </c>
    </row>
    <row r="15" spans="1:9" ht="12" customHeight="1">
      <c r="A15" s="72"/>
      <c r="B15" s="71"/>
      <c r="C15" s="71"/>
      <c r="D15" s="72"/>
      <c r="E15" s="72"/>
      <c r="F15" s="27">
        <v>2018</v>
      </c>
      <c r="G15" s="3">
        <f>SUM(H15:I15)</f>
        <v>29901.5</v>
      </c>
      <c r="H15" s="3">
        <f>H139</f>
        <v>421.4</v>
      </c>
      <c r="I15" s="3">
        <f>I210+I242</f>
        <v>29480.1</v>
      </c>
    </row>
    <row r="16" spans="1:9" ht="12" customHeight="1">
      <c r="A16" s="72"/>
      <c r="B16" s="71"/>
      <c r="C16" s="71"/>
      <c r="D16" s="72"/>
      <c r="E16" s="72"/>
      <c r="F16" s="27">
        <v>2019</v>
      </c>
      <c r="G16" s="3">
        <f>SUM(H16:I16)</f>
        <v>17949.3</v>
      </c>
      <c r="H16" s="3"/>
      <c r="I16" s="3">
        <f>SUM(I211+I243)</f>
        <v>17949.3</v>
      </c>
    </row>
    <row r="17" spans="1:9" ht="12" customHeight="1">
      <c r="A17" s="72"/>
      <c r="B17" s="71"/>
      <c r="C17" s="71"/>
      <c r="D17" s="72"/>
      <c r="E17" s="72"/>
      <c r="F17" s="27">
        <v>2020</v>
      </c>
      <c r="G17" s="3">
        <f>SUM(H17:I17)</f>
        <v>20070.5</v>
      </c>
      <c r="H17" s="3"/>
      <c r="I17" s="3">
        <f>SUM(I212+I244)</f>
        <v>20070.5</v>
      </c>
    </row>
    <row r="18" spans="1:9" ht="12" customHeight="1">
      <c r="A18" s="72"/>
      <c r="B18" s="71"/>
      <c r="C18" s="71"/>
      <c r="D18" s="72"/>
      <c r="E18" s="72"/>
      <c r="F18" s="28" t="s">
        <v>15</v>
      </c>
      <c r="G18" s="4">
        <f>SUM(H18:I18)</f>
        <v>87755.59999999999</v>
      </c>
      <c r="H18" s="4">
        <f>SUM(H14:H17)</f>
        <v>951.4</v>
      </c>
      <c r="I18" s="4">
        <f>SUM(I14:I17)</f>
        <v>86804.2</v>
      </c>
    </row>
    <row r="19" spans="1:9" ht="21.75" customHeight="1">
      <c r="A19" s="109" t="s">
        <v>77</v>
      </c>
      <c r="B19" s="110"/>
      <c r="C19" s="110"/>
      <c r="D19" s="110"/>
      <c r="E19" s="110"/>
      <c r="F19" s="110"/>
      <c r="G19" s="110"/>
      <c r="H19" s="110"/>
      <c r="I19" s="111"/>
    </row>
    <row r="20" spans="1:9" ht="12" customHeight="1">
      <c r="A20" s="112" t="s">
        <v>101</v>
      </c>
      <c r="B20" s="113"/>
      <c r="C20" s="113"/>
      <c r="D20" s="113"/>
      <c r="E20" s="114"/>
      <c r="F20" s="26">
        <v>2017</v>
      </c>
      <c r="G20" s="2">
        <f aca="true" t="shared" si="0" ref="G20:G33">SUM(H20:I20)</f>
        <v>19834.3</v>
      </c>
      <c r="H20" s="2">
        <v>530</v>
      </c>
      <c r="I20" s="2">
        <f>SUM(I24+I74+I94+I109+I138)</f>
        <v>19304.3</v>
      </c>
    </row>
    <row r="21" spans="1:9" ht="12" customHeight="1">
      <c r="A21" s="115"/>
      <c r="B21" s="116"/>
      <c r="C21" s="116"/>
      <c r="D21" s="116"/>
      <c r="E21" s="117"/>
      <c r="F21" s="27">
        <v>2018</v>
      </c>
      <c r="G21" s="3">
        <f t="shared" si="0"/>
        <v>26282.600000000002</v>
      </c>
      <c r="H21" s="3">
        <f>SUM(H25+H71+H75+H95+H110+H139)</f>
        <v>421.4</v>
      </c>
      <c r="I21" s="3">
        <f>SUM(I25+I71+I75+I95+I110+I139)</f>
        <v>25861.2</v>
      </c>
    </row>
    <row r="22" spans="1:9" ht="12" customHeight="1">
      <c r="A22" s="115"/>
      <c r="B22" s="116"/>
      <c r="C22" s="116"/>
      <c r="D22" s="116"/>
      <c r="E22" s="117"/>
      <c r="F22" s="27">
        <v>2019</v>
      </c>
      <c r="G22" s="3">
        <f t="shared" si="0"/>
        <v>17749.3</v>
      </c>
      <c r="H22" s="3"/>
      <c r="I22" s="3">
        <f>SUM(I26+I76+I96+I111+I140)</f>
        <v>17749.3</v>
      </c>
    </row>
    <row r="23" spans="1:9" ht="12" customHeight="1">
      <c r="A23" s="118"/>
      <c r="B23" s="119"/>
      <c r="C23" s="119"/>
      <c r="D23" s="119"/>
      <c r="E23" s="120"/>
      <c r="F23" s="28">
        <v>2020</v>
      </c>
      <c r="G23" s="4">
        <f t="shared" si="0"/>
        <v>19670.5</v>
      </c>
      <c r="H23" s="4"/>
      <c r="I23" s="4">
        <f>SUM(I27+I77+I97+I112+I141)</f>
        <v>19670.5</v>
      </c>
    </row>
    <row r="24" spans="1:9" ht="12" customHeight="1">
      <c r="A24" s="107" t="s">
        <v>138</v>
      </c>
      <c r="B24" s="107"/>
      <c r="C24" s="107"/>
      <c r="D24" s="107"/>
      <c r="E24" s="107"/>
      <c r="F24" s="26">
        <v>2017</v>
      </c>
      <c r="G24" s="2">
        <f t="shared" si="0"/>
        <v>11228.199999999999</v>
      </c>
      <c r="H24" s="2">
        <f>SUM(H50)</f>
        <v>250</v>
      </c>
      <c r="I24" s="2">
        <f>SUM(I28+I32+I36+I40+I44+I48+I50+I52+I53+I59+I63+I67)</f>
        <v>10978.199999999999</v>
      </c>
    </row>
    <row r="25" spans="1:9" ht="12" customHeight="1">
      <c r="A25" s="107"/>
      <c r="B25" s="107"/>
      <c r="C25" s="107"/>
      <c r="D25" s="107"/>
      <c r="E25" s="107"/>
      <c r="F25" s="27">
        <v>2018</v>
      </c>
      <c r="G25" s="3">
        <f t="shared" si="0"/>
        <v>12598.9</v>
      </c>
      <c r="H25" s="3"/>
      <c r="I25" s="3">
        <f>I29+I33+I37+I41+I45+I49+I54+I55+I56+I57+I58+I60+I64+I68</f>
        <v>12598.9</v>
      </c>
    </row>
    <row r="26" spans="1:9" ht="12" customHeight="1">
      <c r="A26" s="107"/>
      <c r="B26" s="107"/>
      <c r="C26" s="107"/>
      <c r="D26" s="107"/>
      <c r="E26" s="107"/>
      <c r="F26" s="27">
        <v>2019</v>
      </c>
      <c r="G26" s="3">
        <f t="shared" si="0"/>
        <v>12028.8</v>
      </c>
      <c r="H26" s="3"/>
      <c r="I26" s="3">
        <f>SUM(I30+I34+I38+I42+I46+I61+I65+I69)</f>
        <v>12028.8</v>
      </c>
    </row>
    <row r="27" spans="1:9" ht="12" customHeight="1">
      <c r="A27" s="107"/>
      <c r="B27" s="107"/>
      <c r="C27" s="107"/>
      <c r="D27" s="107"/>
      <c r="E27" s="107"/>
      <c r="F27" s="28">
        <v>2020</v>
      </c>
      <c r="G27" s="4">
        <f t="shared" si="0"/>
        <v>12950</v>
      </c>
      <c r="H27" s="4"/>
      <c r="I27" s="3">
        <f>SUM(I31+I35+I39+I43+I47+I62+I66+I70)</f>
        <v>12950</v>
      </c>
    </row>
    <row r="28" spans="1:9" ht="12" customHeight="1">
      <c r="A28" s="73" t="s">
        <v>74</v>
      </c>
      <c r="B28" s="71" t="s">
        <v>17</v>
      </c>
      <c r="C28" s="71" t="s">
        <v>14</v>
      </c>
      <c r="D28" s="72">
        <v>2017</v>
      </c>
      <c r="E28" s="72">
        <v>2020</v>
      </c>
      <c r="F28" s="7">
        <v>2017</v>
      </c>
      <c r="G28" s="5">
        <f t="shared" si="0"/>
        <v>8323.9</v>
      </c>
      <c r="H28" s="5"/>
      <c r="I28" s="5">
        <v>8323.9</v>
      </c>
    </row>
    <row r="29" spans="1:9" ht="12" customHeight="1">
      <c r="A29" s="73"/>
      <c r="B29" s="71"/>
      <c r="C29" s="71"/>
      <c r="D29" s="72"/>
      <c r="E29" s="72"/>
      <c r="F29" s="8">
        <v>2018</v>
      </c>
      <c r="G29" s="9">
        <f t="shared" si="0"/>
        <v>7946.7</v>
      </c>
      <c r="H29" s="9"/>
      <c r="I29" s="9">
        <f>7928.5+18.2</f>
        <v>7946.7</v>
      </c>
    </row>
    <row r="30" spans="1:9" ht="12" customHeight="1">
      <c r="A30" s="73"/>
      <c r="B30" s="71"/>
      <c r="C30" s="71"/>
      <c r="D30" s="72"/>
      <c r="E30" s="72"/>
      <c r="F30" s="8">
        <v>2019</v>
      </c>
      <c r="G30" s="9">
        <f t="shared" si="0"/>
        <v>9017.8</v>
      </c>
      <c r="H30" s="9"/>
      <c r="I30" s="9">
        <v>9017.8</v>
      </c>
    </row>
    <row r="31" spans="1:9" ht="12" customHeight="1">
      <c r="A31" s="73"/>
      <c r="B31" s="71"/>
      <c r="C31" s="71"/>
      <c r="D31" s="72"/>
      <c r="E31" s="72"/>
      <c r="F31" s="10">
        <v>2020</v>
      </c>
      <c r="G31" s="6">
        <f t="shared" si="0"/>
        <v>9108</v>
      </c>
      <c r="H31" s="6"/>
      <c r="I31" s="6">
        <v>9108</v>
      </c>
    </row>
    <row r="32" spans="1:9" ht="12" customHeight="1">
      <c r="A32" s="73" t="s">
        <v>139</v>
      </c>
      <c r="B32" s="71" t="s">
        <v>18</v>
      </c>
      <c r="C32" s="71" t="s">
        <v>14</v>
      </c>
      <c r="D32" s="72">
        <v>2017</v>
      </c>
      <c r="E32" s="72">
        <v>2020</v>
      </c>
      <c r="F32" s="7">
        <v>2017</v>
      </c>
      <c r="G32" s="5">
        <f t="shared" si="0"/>
        <v>1365</v>
      </c>
      <c r="H32" s="5"/>
      <c r="I32" s="5">
        <v>1365</v>
      </c>
    </row>
    <row r="33" spans="1:9" ht="12" customHeight="1">
      <c r="A33" s="73"/>
      <c r="B33" s="71"/>
      <c r="C33" s="71"/>
      <c r="D33" s="72"/>
      <c r="E33" s="72"/>
      <c r="F33" s="8">
        <v>2018</v>
      </c>
      <c r="G33" s="9">
        <f t="shared" si="0"/>
        <v>2050</v>
      </c>
      <c r="H33" s="9"/>
      <c r="I33" s="9">
        <v>2050</v>
      </c>
    </row>
    <row r="34" spans="1:9" ht="12" customHeight="1">
      <c r="A34" s="73"/>
      <c r="B34" s="71"/>
      <c r="C34" s="71"/>
      <c r="D34" s="72"/>
      <c r="E34" s="72"/>
      <c r="F34" s="8">
        <v>2019</v>
      </c>
      <c r="G34" s="9">
        <v>1950</v>
      </c>
      <c r="H34" s="9"/>
      <c r="I34" s="9">
        <v>1950</v>
      </c>
    </row>
    <row r="35" spans="1:9" ht="12" customHeight="1">
      <c r="A35" s="73"/>
      <c r="B35" s="71"/>
      <c r="C35" s="71"/>
      <c r="D35" s="72"/>
      <c r="E35" s="72"/>
      <c r="F35" s="10">
        <v>2020</v>
      </c>
      <c r="G35" s="6">
        <f>SUM(H35:I35)</f>
        <v>2450</v>
      </c>
      <c r="H35" s="6"/>
      <c r="I35" s="6">
        <v>2450</v>
      </c>
    </row>
    <row r="36" spans="1:9" ht="12" customHeight="1">
      <c r="A36" s="73" t="s">
        <v>140</v>
      </c>
      <c r="B36" s="71" t="s">
        <v>19</v>
      </c>
      <c r="C36" s="71" t="s">
        <v>14</v>
      </c>
      <c r="D36" s="72">
        <v>2017</v>
      </c>
      <c r="E36" s="72">
        <v>2020</v>
      </c>
      <c r="F36" s="7">
        <v>2017</v>
      </c>
      <c r="G36" s="5">
        <f>SUM(H36:I36)</f>
        <v>280</v>
      </c>
      <c r="H36" s="5"/>
      <c r="I36" s="5">
        <v>280</v>
      </c>
    </row>
    <row r="37" spans="1:9" ht="12" customHeight="1">
      <c r="A37" s="73"/>
      <c r="B37" s="71"/>
      <c r="C37" s="71"/>
      <c r="D37" s="72"/>
      <c r="E37" s="72"/>
      <c r="F37" s="8">
        <v>2018</v>
      </c>
      <c r="G37" s="9">
        <v>306.3</v>
      </c>
      <c r="H37" s="9"/>
      <c r="I37" s="9">
        <v>306.3</v>
      </c>
    </row>
    <row r="38" spans="1:9" ht="12" customHeight="1">
      <c r="A38" s="73"/>
      <c r="B38" s="71"/>
      <c r="C38" s="71"/>
      <c r="D38" s="72"/>
      <c r="E38" s="72"/>
      <c r="F38" s="8">
        <v>2019</v>
      </c>
      <c r="G38" s="9">
        <f>SUM(H38:I38)</f>
        <v>350</v>
      </c>
      <c r="H38" s="9"/>
      <c r="I38" s="9">
        <v>350</v>
      </c>
    </row>
    <row r="39" spans="1:9" ht="12" customHeight="1">
      <c r="A39" s="73"/>
      <c r="B39" s="71"/>
      <c r="C39" s="71"/>
      <c r="D39" s="72"/>
      <c r="E39" s="72"/>
      <c r="F39" s="10">
        <v>2020</v>
      </c>
      <c r="G39" s="6">
        <f>SUM(H39:I39)</f>
        <v>450</v>
      </c>
      <c r="H39" s="6"/>
      <c r="I39" s="6">
        <v>450</v>
      </c>
    </row>
    <row r="40" spans="1:9" ht="12" customHeight="1">
      <c r="A40" s="73" t="s">
        <v>141</v>
      </c>
      <c r="B40" s="71" t="s">
        <v>20</v>
      </c>
      <c r="C40" s="71" t="s">
        <v>14</v>
      </c>
      <c r="D40" s="72">
        <v>2017</v>
      </c>
      <c r="E40" s="72">
        <v>2020</v>
      </c>
      <c r="F40" s="7">
        <v>2017</v>
      </c>
      <c r="G40" s="5">
        <f>SUM(H40:I40)</f>
        <v>235</v>
      </c>
      <c r="H40" s="5"/>
      <c r="I40" s="5">
        <v>235</v>
      </c>
    </row>
    <row r="41" spans="1:9" ht="12" customHeight="1">
      <c r="A41" s="73"/>
      <c r="B41" s="71"/>
      <c r="C41" s="71"/>
      <c r="D41" s="72"/>
      <c r="E41" s="72"/>
      <c r="F41" s="8">
        <v>2018</v>
      </c>
      <c r="G41" s="9">
        <v>290</v>
      </c>
      <c r="H41" s="9"/>
      <c r="I41" s="9">
        <v>290</v>
      </c>
    </row>
    <row r="42" spans="1:9" ht="12" customHeight="1">
      <c r="A42" s="73"/>
      <c r="B42" s="71"/>
      <c r="C42" s="71"/>
      <c r="D42" s="72"/>
      <c r="E42" s="72"/>
      <c r="F42" s="8">
        <v>2019</v>
      </c>
      <c r="G42" s="9">
        <f>SUM(H42:I42)</f>
        <v>370</v>
      </c>
      <c r="H42" s="9"/>
      <c r="I42" s="9">
        <v>370</v>
      </c>
    </row>
    <row r="43" spans="1:9" ht="12" customHeight="1">
      <c r="A43" s="73"/>
      <c r="B43" s="71"/>
      <c r="C43" s="71"/>
      <c r="D43" s="72"/>
      <c r="E43" s="72"/>
      <c r="F43" s="10">
        <v>2020</v>
      </c>
      <c r="G43" s="6">
        <f>SUM(H43:I43)</f>
        <v>570</v>
      </c>
      <c r="H43" s="6"/>
      <c r="I43" s="6">
        <v>570</v>
      </c>
    </row>
    <row r="44" spans="1:9" ht="12" customHeight="1">
      <c r="A44" s="73" t="s">
        <v>142</v>
      </c>
      <c r="B44" s="71" t="s">
        <v>21</v>
      </c>
      <c r="C44" s="71" t="s">
        <v>14</v>
      </c>
      <c r="D44" s="72">
        <v>2017</v>
      </c>
      <c r="E44" s="72">
        <v>2020</v>
      </c>
      <c r="F44" s="29">
        <v>2017</v>
      </c>
      <c r="G44" s="5">
        <f>SUM(H44:I44)</f>
        <v>139</v>
      </c>
      <c r="H44" s="5"/>
      <c r="I44" s="5">
        <v>139</v>
      </c>
    </row>
    <row r="45" spans="1:9" ht="12" customHeight="1">
      <c r="A45" s="73"/>
      <c r="B45" s="71"/>
      <c r="C45" s="71"/>
      <c r="D45" s="72"/>
      <c r="E45" s="72"/>
      <c r="F45" s="30">
        <v>2018</v>
      </c>
      <c r="G45" s="9">
        <v>144</v>
      </c>
      <c r="H45" s="9"/>
      <c r="I45" s="9">
        <v>144</v>
      </c>
    </row>
    <row r="46" spans="1:9" ht="12" customHeight="1">
      <c r="A46" s="73"/>
      <c r="B46" s="71"/>
      <c r="C46" s="71"/>
      <c r="D46" s="72"/>
      <c r="E46" s="72"/>
      <c r="F46" s="30">
        <v>2019</v>
      </c>
      <c r="G46" s="9">
        <f>SUM(H46:I46)</f>
        <v>250</v>
      </c>
      <c r="H46" s="9"/>
      <c r="I46" s="9">
        <v>250</v>
      </c>
    </row>
    <row r="47" spans="1:9" ht="12" customHeight="1">
      <c r="A47" s="73"/>
      <c r="B47" s="71"/>
      <c r="C47" s="71"/>
      <c r="D47" s="72"/>
      <c r="E47" s="72"/>
      <c r="F47" s="31">
        <v>2020</v>
      </c>
      <c r="G47" s="6">
        <f>SUM(H47:I47)</f>
        <v>250</v>
      </c>
      <c r="H47" s="6"/>
      <c r="I47" s="6">
        <v>250</v>
      </c>
    </row>
    <row r="48" spans="1:9" ht="35.25" customHeight="1">
      <c r="A48" s="33" t="s">
        <v>143</v>
      </c>
      <c r="B48" s="34" t="s">
        <v>22</v>
      </c>
      <c r="C48" s="34" t="s">
        <v>14</v>
      </c>
      <c r="D48" s="35">
        <v>2017</v>
      </c>
      <c r="E48" s="35">
        <v>2017</v>
      </c>
      <c r="F48" s="35">
        <v>2017</v>
      </c>
      <c r="G48" s="11">
        <v>150</v>
      </c>
      <c r="H48" s="11"/>
      <c r="I48" s="11">
        <v>150</v>
      </c>
    </row>
    <row r="49" spans="1:9" ht="36" customHeight="1">
      <c r="A49" s="33" t="s">
        <v>144</v>
      </c>
      <c r="B49" s="34" t="s">
        <v>126</v>
      </c>
      <c r="C49" s="34" t="s">
        <v>14</v>
      </c>
      <c r="D49" s="35">
        <v>2018</v>
      </c>
      <c r="E49" s="35">
        <v>2018</v>
      </c>
      <c r="F49" s="35">
        <v>2018</v>
      </c>
      <c r="G49" s="11">
        <f>SUM(H49:I49)</f>
        <v>1300</v>
      </c>
      <c r="H49" s="11"/>
      <c r="I49" s="11">
        <v>1300</v>
      </c>
    </row>
    <row r="50" spans="1:9" ht="80.25" customHeight="1">
      <c r="A50" s="36" t="s">
        <v>145</v>
      </c>
      <c r="B50" s="12" t="s">
        <v>23</v>
      </c>
      <c r="C50" s="13"/>
      <c r="D50" s="29">
        <v>2017</v>
      </c>
      <c r="E50" s="29">
        <v>2017</v>
      </c>
      <c r="F50" s="29">
        <v>2017</v>
      </c>
      <c r="G50" s="5">
        <f>SUM(H50:I50)</f>
        <v>597.8</v>
      </c>
      <c r="H50" s="5">
        <v>250</v>
      </c>
      <c r="I50" s="11">
        <v>347.8</v>
      </c>
    </row>
    <row r="51" spans="1:9" ht="34.5" customHeight="1">
      <c r="A51" s="33" t="s">
        <v>146</v>
      </c>
      <c r="B51" s="34" t="s">
        <v>24</v>
      </c>
      <c r="C51" s="34" t="s">
        <v>14</v>
      </c>
      <c r="D51" s="35">
        <v>2017</v>
      </c>
      <c r="E51" s="35">
        <v>2017</v>
      </c>
      <c r="F51" s="35">
        <v>2017</v>
      </c>
      <c r="G51" s="11">
        <v>597.8</v>
      </c>
      <c r="H51" s="11">
        <v>250</v>
      </c>
      <c r="I51" s="11">
        <v>347.8</v>
      </c>
    </row>
    <row r="52" spans="1:9" ht="161.25" customHeight="1">
      <c r="A52" s="33" t="s">
        <v>147</v>
      </c>
      <c r="B52" s="37" t="s">
        <v>25</v>
      </c>
      <c r="C52" s="37" t="s">
        <v>14</v>
      </c>
      <c r="D52" s="35">
        <v>2017</v>
      </c>
      <c r="E52" s="35">
        <v>2017</v>
      </c>
      <c r="F52" s="35">
        <v>2017</v>
      </c>
      <c r="G52" s="11">
        <v>29.3</v>
      </c>
      <c r="H52" s="11"/>
      <c r="I52" s="11">
        <v>29.3</v>
      </c>
    </row>
    <row r="53" spans="1:9" ht="14.25" customHeight="1">
      <c r="A53" s="94" t="s">
        <v>148</v>
      </c>
      <c r="B53" s="91" t="s">
        <v>78</v>
      </c>
      <c r="C53" s="91" t="s">
        <v>14</v>
      </c>
      <c r="D53" s="61">
        <v>2017</v>
      </c>
      <c r="E53" s="61">
        <v>2017</v>
      </c>
      <c r="F53" s="29">
        <v>2017</v>
      </c>
      <c r="G53" s="5">
        <v>0.6</v>
      </c>
      <c r="H53" s="5"/>
      <c r="I53" s="5">
        <v>0.6</v>
      </c>
    </row>
    <row r="54" spans="1:9" ht="31.5" customHeight="1">
      <c r="A54" s="95"/>
      <c r="B54" s="92"/>
      <c r="C54" s="92"/>
      <c r="D54" s="62">
        <v>2018</v>
      </c>
      <c r="E54" s="62">
        <v>2018</v>
      </c>
      <c r="F54" s="31">
        <v>2018</v>
      </c>
      <c r="G54" s="6">
        <f>I54</f>
        <v>30</v>
      </c>
      <c r="H54" s="6"/>
      <c r="I54" s="6">
        <v>30</v>
      </c>
    </row>
    <row r="55" spans="1:9" ht="58.5" customHeight="1">
      <c r="A55" s="33" t="s">
        <v>149</v>
      </c>
      <c r="B55" s="34" t="s">
        <v>125</v>
      </c>
      <c r="C55" s="34" t="s">
        <v>14</v>
      </c>
      <c r="D55" s="35">
        <v>2018</v>
      </c>
      <c r="E55" s="35">
        <v>2018</v>
      </c>
      <c r="F55" s="29">
        <v>2018</v>
      </c>
      <c r="G55" s="5">
        <v>100</v>
      </c>
      <c r="H55" s="5"/>
      <c r="I55" s="5">
        <v>100</v>
      </c>
    </row>
    <row r="56" spans="1:9" ht="69.75" customHeight="1">
      <c r="A56" s="33" t="s">
        <v>150</v>
      </c>
      <c r="B56" s="34" t="s">
        <v>122</v>
      </c>
      <c r="C56" s="34"/>
      <c r="D56" s="35">
        <v>2018</v>
      </c>
      <c r="E56" s="35">
        <v>2018</v>
      </c>
      <c r="F56" s="29">
        <v>2018</v>
      </c>
      <c r="G56" s="5">
        <f>I56</f>
        <v>40</v>
      </c>
      <c r="H56" s="5"/>
      <c r="I56" s="5">
        <v>40</v>
      </c>
    </row>
    <row r="57" spans="1:9" ht="59.25" customHeight="1">
      <c r="A57" s="33" t="s">
        <v>151</v>
      </c>
      <c r="B57" s="34" t="s">
        <v>123</v>
      </c>
      <c r="C57" s="34"/>
      <c r="D57" s="35">
        <v>2018</v>
      </c>
      <c r="E57" s="35">
        <v>2018</v>
      </c>
      <c r="F57" s="29">
        <v>2018</v>
      </c>
      <c r="G57" s="5">
        <f>I57</f>
        <v>80</v>
      </c>
      <c r="H57" s="5"/>
      <c r="I57" s="5">
        <v>80</v>
      </c>
    </row>
    <row r="58" spans="1:9" ht="58.5" customHeight="1">
      <c r="A58" s="33" t="s">
        <v>152</v>
      </c>
      <c r="B58" s="34" t="s">
        <v>124</v>
      </c>
      <c r="C58" s="34"/>
      <c r="D58" s="35">
        <v>2018</v>
      </c>
      <c r="E58" s="35">
        <v>2018</v>
      </c>
      <c r="F58" s="29">
        <v>2018</v>
      </c>
      <c r="G58" s="5" t="s">
        <v>195</v>
      </c>
      <c r="H58" s="5"/>
      <c r="I58" s="5">
        <v>40</v>
      </c>
    </row>
    <row r="59" spans="1:9" ht="12" customHeight="1">
      <c r="A59" s="73" t="s">
        <v>153</v>
      </c>
      <c r="B59" s="67" t="s">
        <v>135</v>
      </c>
      <c r="C59" s="71" t="s">
        <v>14</v>
      </c>
      <c r="D59" s="72">
        <v>2017</v>
      </c>
      <c r="E59" s="72">
        <v>2020</v>
      </c>
      <c r="F59" s="29">
        <v>2017</v>
      </c>
      <c r="G59" s="5">
        <v>10</v>
      </c>
      <c r="H59" s="5"/>
      <c r="I59" s="5">
        <v>10</v>
      </c>
    </row>
    <row r="60" spans="1:9" ht="12" customHeight="1">
      <c r="A60" s="73"/>
      <c r="B60" s="106"/>
      <c r="C60" s="71"/>
      <c r="D60" s="72"/>
      <c r="E60" s="72"/>
      <c r="F60" s="30">
        <v>2018</v>
      </c>
      <c r="G60" s="9">
        <v>11.9</v>
      </c>
      <c r="H60" s="9"/>
      <c r="I60" s="9">
        <v>11.9</v>
      </c>
    </row>
    <row r="61" spans="1:9" ht="12" customHeight="1">
      <c r="A61" s="73"/>
      <c r="B61" s="106"/>
      <c r="C61" s="71"/>
      <c r="D61" s="72"/>
      <c r="E61" s="72"/>
      <c r="F61" s="30">
        <v>2019</v>
      </c>
      <c r="G61" s="9">
        <v>12</v>
      </c>
      <c r="H61" s="9"/>
      <c r="I61" s="9">
        <v>12</v>
      </c>
    </row>
    <row r="62" spans="1:9" ht="12" customHeight="1">
      <c r="A62" s="73"/>
      <c r="B62" s="68"/>
      <c r="C62" s="71"/>
      <c r="D62" s="72"/>
      <c r="E62" s="72"/>
      <c r="F62" s="31">
        <v>2020</v>
      </c>
      <c r="G62" s="6">
        <v>12</v>
      </c>
      <c r="H62" s="6"/>
      <c r="I62" s="6">
        <v>12</v>
      </c>
    </row>
    <row r="63" spans="1:9" ht="12" customHeight="1">
      <c r="A63" s="73" t="s">
        <v>154</v>
      </c>
      <c r="B63" s="71" t="s">
        <v>26</v>
      </c>
      <c r="C63" s="71" t="s">
        <v>14</v>
      </c>
      <c r="D63" s="72">
        <v>2017</v>
      </c>
      <c r="E63" s="72">
        <v>2017</v>
      </c>
      <c r="F63" s="29">
        <v>2017</v>
      </c>
      <c r="G63" s="5">
        <v>7.5</v>
      </c>
      <c r="H63" s="5"/>
      <c r="I63" s="5">
        <v>7.5</v>
      </c>
    </row>
    <row r="64" spans="1:9" ht="12" customHeight="1">
      <c r="A64" s="73"/>
      <c r="B64" s="71"/>
      <c r="C64" s="71"/>
      <c r="D64" s="72"/>
      <c r="E64" s="72"/>
      <c r="F64" s="30">
        <v>2018</v>
      </c>
      <c r="G64" s="9">
        <f>I64</f>
        <v>10</v>
      </c>
      <c r="H64" s="9"/>
      <c r="I64" s="9">
        <v>10</v>
      </c>
    </row>
    <row r="65" spans="1:9" ht="12" customHeight="1">
      <c r="A65" s="73"/>
      <c r="B65" s="71"/>
      <c r="C65" s="71"/>
      <c r="D65" s="72"/>
      <c r="E65" s="72"/>
      <c r="F65" s="30">
        <v>2019</v>
      </c>
      <c r="G65" s="9">
        <v>10</v>
      </c>
      <c r="H65" s="9"/>
      <c r="I65" s="9">
        <v>10</v>
      </c>
    </row>
    <row r="66" spans="1:9" ht="12" customHeight="1">
      <c r="A66" s="73"/>
      <c r="B66" s="71"/>
      <c r="C66" s="71"/>
      <c r="D66" s="72"/>
      <c r="E66" s="72"/>
      <c r="F66" s="31">
        <v>2020</v>
      </c>
      <c r="G66" s="6">
        <v>10</v>
      </c>
      <c r="H66" s="6"/>
      <c r="I66" s="6">
        <v>10</v>
      </c>
    </row>
    <row r="67" spans="1:9" ht="12" customHeight="1">
      <c r="A67" s="73" t="s">
        <v>155</v>
      </c>
      <c r="B67" s="71" t="s">
        <v>27</v>
      </c>
      <c r="C67" s="71" t="s">
        <v>14</v>
      </c>
      <c r="D67" s="72">
        <v>2017</v>
      </c>
      <c r="E67" s="72">
        <v>2020</v>
      </c>
      <c r="F67" s="29">
        <v>2017</v>
      </c>
      <c r="G67" s="5">
        <v>90.1</v>
      </c>
      <c r="H67" s="5"/>
      <c r="I67" s="5">
        <v>90.1</v>
      </c>
    </row>
    <row r="68" spans="1:9" ht="12" customHeight="1">
      <c r="A68" s="73"/>
      <c r="B68" s="71"/>
      <c r="C68" s="71"/>
      <c r="D68" s="72"/>
      <c r="E68" s="72"/>
      <c r="F68" s="30">
        <v>2018</v>
      </c>
      <c r="G68" s="9">
        <v>250</v>
      </c>
      <c r="H68" s="9"/>
      <c r="I68" s="9">
        <v>250</v>
      </c>
    </row>
    <row r="69" spans="1:9" ht="12" customHeight="1">
      <c r="A69" s="73"/>
      <c r="B69" s="71"/>
      <c r="C69" s="71"/>
      <c r="D69" s="72"/>
      <c r="E69" s="72"/>
      <c r="F69" s="30">
        <v>2019</v>
      </c>
      <c r="G69" s="9">
        <v>69</v>
      </c>
      <c r="H69" s="9"/>
      <c r="I69" s="9">
        <v>69</v>
      </c>
    </row>
    <row r="70" spans="1:9" ht="12" customHeight="1">
      <c r="A70" s="73"/>
      <c r="B70" s="71"/>
      <c r="C70" s="71"/>
      <c r="D70" s="72"/>
      <c r="E70" s="72"/>
      <c r="F70" s="31">
        <v>2020</v>
      </c>
      <c r="G70" s="6">
        <v>100</v>
      </c>
      <c r="H70" s="6"/>
      <c r="I70" s="6">
        <v>100</v>
      </c>
    </row>
    <row r="71" spans="1:9" ht="15">
      <c r="A71" s="105" t="s">
        <v>156</v>
      </c>
      <c r="B71" s="105"/>
      <c r="C71" s="105"/>
      <c r="D71" s="105"/>
      <c r="E71" s="105"/>
      <c r="F71" s="14">
        <v>2018</v>
      </c>
      <c r="G71" s="15">
        <f>SUM(H71:I71)</f>
        <v>250</v>
      </c>
      <c r="H71" s="15"/>
      <c r="I71" s="15">
        <f>SUM(I72:I73)</f>
        <v>250</v>
      </c>
    </row>
    <row r="72" spans="1:9" ht="57.75" customHeight="1">
      <c r="A72" s="33" t="s">
        <v>75</v>
      </c>
      <c r="B72" s="34" t="s">
        <v>28</v>
      </c>
      <c r="C72" s="34" t="s">
        <v>14</v>
      </c>
      <c r="D72" s="35">
        <v>2018</v>
      </c>
      <c r="E72" s="35">
        <v>2018</v>
      </c>
      <c r="F72" s="35">
        <v>2018</v>
      </c>
      <c r="G72" s="25">
        <v>100</v>
      </c>
      <c r="H72" s="11"/>
      <c r="I72" s="11">
        <v>100</v>
      </c>
    </row>
    <row r="73" spans="1:9" ht="58.5" customHeight="1">
      <c r="A73" s="33" t="s">
        <v>76</v>
      </c>
      <c r="B73" s="34" t="s">
        <v>29</v>
      </c>
      <c r="C73" s="34" t="s">
        <v>14</v>
      </c>
      <c r="D73" s="35">
        <v>2018</v>
      </c>
      <c r="E73" s="35">
        <v>2018</v>
      </c>
      <c r="F73" s="35">
        <v>2018</v>
      </c>
      <c r="G73" s="11">
        <v>150</v>
      </c>
      <c r="H73" s="11"/>
      <c r="I73" s="11">
        <v>150</v>
      </c>
    </row>
    <row r="74" spans="1:9" ht="12" customHeight="1">
      <c r="A74" s="74" t="s">
        <v>157</v>
      </c>
      <c r="B74" s="75"/>
      <c r="C74" s="75"/>
      <c r="D74" s="75"/>
      <c r="E74" s="76"/>
      <c r="F74" s="26">
        <v>2017</v>
      </c>
      <c r="G74" s="2">
        <f aca="true" t="shared" si="1" ref="G74:G81">SUM(H74:I74)</f>
        <v>3053.9</v>
      </c>
      <c r="H74" s="2"/>
      <c r="I74" s="2">
        <f>SUM(I78+I82+I83+I87+I88+I92)</f>
        <v>3053.9</v>
      </c>
    </row>
    <row r="75" spans="1:9" ht="12" customHeight="1">
      <c r="A75" s="77"/>
      <c r="B75" s="78"/>
      <c r="C75" s="78"/>
      <c r="D75" s="78"/>
      <c r="E75" s="79"/>
      <c r="F75" s="27">
        <v>2018</v>
      </c>
      <c r="G75" s="3">
        <f t="shared" si="1"/>
        <v>3426.3</v>
      </c>
      <c r="H75" s="3"/>
      <c r="I75" s="3">
        <f>I79+I84+I89+I90+I91+I93</f>
        <v>3426.3</v>
      </c>
    </row>
    <row r="76" spans="1:9" ht="12" customHeight="1">
      <c r="A76" s="77"/>
      <c r="B76" s="78"/>
      <c r="C76" s="78"/>
      <c r="D76" s="78"/>
      <c r="E76" s="79"/>
      <c r="F76" s="27">
        <v>2019</v>
      </c>
      <c r="G76" s="3">
        <f t="shared" si="1"/>
        <v>215.5</v>
      </c>
      <c r="H76" s="3"/>
      <c r="I76" s="3">
        <f>SUM(I80+I85)</f>
        <v>215.5</v>
      </c>
    </row>
    <row r="77" spans="1:9" ht="12" customHeight="1">
      <c r="A77" s="80"/>
      <c r="B77" s="81"/>
      <c r="C77" s="81"/>
      <c r="D77" s="81"/>
      <c r="E77" s="82"/>
      <c r="F77" s="28">
        <v>2020</v>
      </c>
      <c r="G77" s="4">
        <f t="shared" si="1"/>
        <v>215.5</v>
      </c>
      <c r="H77" s="4"/>
      <c r="I77" s="4">
        <f>SUM(I81+I86)</f>
        <v>215.5</v>
      </c>
    </row>
    <row r="78" spans="1:9" ht="35.25" customHeight="1">
      <c r="A78" s="33" t="s">
        <v>115</v>
      </c>
      <c r="B78" s="34" t="s">
        <v>30</v>
      </c>
      <c r="C78" s="34" t="s">
        <v>14</v>
      </c>
      <c r="D78" s="35">
        <v>2017</v>
      </c>
      <c r="E78" s="35">
        <v>2017</v>
      </c>
      <c r="F78" s="35">
        <v>2017</v>
      </c>
      <c r="G78" s="11">
        <f t="shared" si="1"/>
        <v>580</v>
      </c>
      <c r="H78" s="11"/>
      <c r="I78" s="11">
        <v>580</v>
      </c>
    </row>
    <row r="79" spans="1:9" ht="12" customHeight="1">
      <c r="A79" s="73" t="s">
        <v>116</v>
      </c>
      <c r="B79" s="71" t="s">
        <v>31</v>
      </c>
      <c r="C79" s="71" t="s">
        <v>14</v>
      </c>
      <c r="D79" s="72">
        <v>2018</v>
      </c>
      <c r="E79" s="72">
        <v>2020</v>
      </c>
      <c r="F79" s="29">
        <v>2018</v>
      </c>
      <c r="G79" s="5">
        <f t="shared" si="1"/>
        <v>402.8</v>
      </c>
      <c r="H79" s="5"/>
      <c r="I79" s="5">
        <v>402.8</v>
      </c>
    </row>
    <row r="80" spans="1:9" ht="12" customHeight="1">
      <c r="A80" s="73"/>
      <c r="B80" s="71"/>
      <c r="C80" s="71"/>
      <c r="D80" s="72"/>
      <c r="E80" s="72"/>
      <c r="F80" s="30">
        <v>2019</v>
      </c>
      <c r="G80" s="9">
        <f t="shared" si="1"/>
        <v>142.8</v>
      </c>
      <c r="H80" s="9"/>
      <c r="I80" s="9">
        <v>142.8</v>
      </c>
    </row>
    <row r="81" spans="1:9" ht="12" customHeight="1">
      <c r="A81" s="73"/>
      <c r="B81" s="71"/>
      <c r="C81" s="71"/>
      <c r="D81" s="72"/>
      <c r="E81" s="72"/>
      <c r="F81" s="30">
        <v>2020</v>
      </c>
      <c r="G81" s="9">
        <f t="shared" si="1"/>
        <v>142.8</v>
      </c>
      <c r="H81" s="9"/>
      <c r="I81" s="6">
        <v>142.8</v>
      </c>
    </row>
    <row r="82" spans="1:9" ht="35.25" customHeight="1">
      <c r="A82" s="33" t="s">
        <v>158</v>
      </c>
      <c r="B82" s="34" t="s">
        <v>32</v>
      </c>
      <c r="C82" s="34" t="s">
        <v>14</v>
      </c>
      <c r="D82" s="35">
        <v>2017</v>
      </c>
      <c r="E82" s="35">
        <v>2017</v>
      </c>
      <c r="F82" s="35">
        <v>2017</v>
      </c>
      <c r="G82" s="11">
        <f>SUM(H82:I82)</f>
        <v>62.2</v>
      </c>
      <c r="H82" s="11"/>
      <c r="I82" s="11">
        <v>62.2</v>
      </c>
    </row>
    <row r="83" spans="1:9" ht="34.5" customHeight="1">
      <c r="A83" s="33" t="s">
        <v>159</v>
      </c>
      <c r="B83" s="34" t="s">
        <v>33</v>
      </c>
      <c r="C83" s="34" t="s">
        <v>14</v>
      </c>
      <c r="D83" s="35">
        <v>2017</v>
      </c>
      <c r="E83" s="35">
        <v>2017</v>
      </c>
      <c r="F83" s="35">
        <v>2017</v>
      </c>
      <c r="G83" s="11">
        <f>SUM(H83:I83)</f>
        <v>19.9</v>
      </c>
      <c r="H83" s="11"/>
      <c r="I83" s="11">
        <v>19.9</v>
      </c>
    </row>
    <row r="84" spans="1:10" ht="12.75" customHeight="1">
      <c r="A84" s="73" t="s">
        <v>160</v>
      </c>
      <c r="B84" s="71" t="s">
        <v>34</v>
      </c>
      <c r="C84" s="71" t="s">
        <v>14</v>
      </c>
      <c r="D84" s="72">
        <v>2018</v>
      </c>
      <c r="E84" s="72">
        <v>2020</v>
      </c>
      <c r="F84" s="16">
        <v>2018</v>
      </c>
      <c r="G84" s="5">
        <f>I84</f>
        <v>296.7</v>
      </c>
      <c r="H84" s="5"/>
      <c r="I84" s="5">
        <v>296.7</v>
      </c>
      <c r="J84" s="122" t="s">
        <v>227</v>
      </c>
    </row>
    <row r="85" spans="1:10" ht="12" customHeight="1">
      <c r="A85" s="73"/>
      <c r="B85" s="71"/>
      <c r="C85" s="71"/>
      <c r="D85" s="72"/>
      <c r="E85" s="72"/>
      <c r="F85" s="16">
        <v>2019</v>
      </c>
      <c r="G85" s="9">
        <f>SUM(H85:I85)</f>
        <v>72.7</v>
      </c>
      <c r="H85" s="9"/>
      <c r="I85" s="9">
        <v>72.7</v>
      </c>
      <c r="J85" s="122"/>
    </row>
    <row r="86" spans="1:11" ht="12" customHeight="1">
      <c r="A86" s="94"/>
      <c r="B86" s="91"/>
      <c r="C86" s="91"/>
      <c r="D86" s="61"/>
      <c r="E86" s="61"/>
      <c r="F86" s="16">
        <v>2020</v>
      </c>
      <c r="G86" s="9">
        <f>SUM(H86:I86)</f>
        <v>72.7</v>
      </c>
      <c r="H86" s="6"/>
      <c r="I86" s="6">
        <v>72.7</v>
      </c>
      <c r="K86" s="1" t="s">
        <v>120</v>
      </c>
    </row>
    <row r="87" spans="1:9" ht="34.5" customHeight="1">
      <c r="A87" s="33" t="s">
        <v>161</v>
      </c>
      <c r="B87" s="34" t="s">
        <v>35</v>
      </c>
      <c r="C87" s="34" t="s">
        <v>14</v>
      </c>
      <c r="D87" s="35">
        <v>2017</v>
      </c>
      <c r="E87" s="35">
        <v>2017</v>
      </c>
      <c r="F87" s="35">
        <v>2017</v>
      </c>
      <c r="G87" s="11">
        <f aca="true" t="shared" si="2" ref="G87:G92">SUM(H87:I87)</f>
        <v>95</v>
      </c>
      <c r="H87" s="11"/>
      <c r="I87" s="11">
        <v>95</v>
      </c>
    </row>
    <row r="88" spans="1:9" ht="12" customHeight="1">
      <c r="A88" s="94" t="s">
        <v>162</v>
      </c>
      <c r="B88" s="91" t="s">
        <v>36</v>
      </c>
      <c r="C88" s="91" t="s">
        <v>14</v>
      </c>
      <c r="D88" s="61">
        <v>2017</v>
      </c>
      <c r="E88" s="61">
        <v>2017</v>
      </c>
      <c r="F88" s="29">
        <v>2017</v>
      </c>
      <c r="G88" s="5">
        <f t="shared" si="2"/>
        <v>2266.8</v>
      </c>
      <c r="H88" s="5"/>
      <c r="I88" s="5">
        <v>2266.8</v>
      </c>
    </row>
    <row r="89" spans="1:9" ht="21.75" customHeight="1">
      <c r="A89" s="95"/>
      <c r="B89" s="92"/>
      <c r="C89" s="92"/>
      <c r="D89" s="62">
        <v>2018</v>
      </c>
      <c r="E89" s="62">
        <v>2018</v>
      </c>
      <c r="F89" s="31">
        <v>2018</v>
      </c>
      <c r="G89" s="6">
        <f>SUM(H89:I89)</f>
        <v>1983.5000000000002</v>
      </c>
      <c r="H89" s="6"/>
      <c r="I89" s="6">
        <f>2266.8-283.3</f>
        <v>1983.5000000000002</v>
      </c>
    </row>
    <row r="90" spans="1:9" ht="35.25" customHeight="1">
      <c r="A90" s="33" t="s">
        <v>163</v>
      </c>
      <c r="B90" s="34" t="s">
        <v>118</v>
      </c>
      <c r="C90" s="34" t="s">
        <v>14</v>
      </c>
      <c r="D90" s="35">
        <v>2018</v>
      </c>
      <c r="E90" s="35">
        <v>2018</v>
      </c>
      <c r="F90" s="35">
        <v>2018</v>
      </c>
      <c r="G90" s="11">
        <f>I90</f>
        <v>100</v>
      </c>
      <c r="H90" s="11"/>
      <c r="I90" s="11">
        <v>100</v>
      </c>
    </row>
    <row r="91" spans="1:14" ht="35.25" customHeight="1">
      <c r="A91" s="33" t="s">
        <v>164</v>
      </c>
      <c r="B91" s="34" t="s">
        <v>192</v>
      </c>
      <c r="C91" s="34" t="s">
        <v>14</v>
      </c>
      <c r="D91" s="35">
        <v>2018</v>
      </c>
      <c r="E91" s="35">
        <v>2018</v>
      </c>
      <c r="F91" s="35">
        <v>2018</v>
      </c>
      <c r="G91" s="11">
        <f>I91</f>
        <v>613.3</v>
      </c>
      <c r="H91" s="11"/>
      <c r="I91" s="11">
        <v>613.3</v>
      </c>
      <c r="J91" s="45">
        <v>-143.3</v>
      </c>
      <c r="K91" s="47" t="s">
        <v>228</v>
      </c>
      <c r="L91" s="48" t="s">
        <v>196</v>
      </c>
      <c r="M91" s="44"/>
      <c r="N91" s="44"/>
    </row>
    <row r="92" spans="1:9" ht="12.75" customHeight="1">
      <c r="A92" s="94" t="s">
        <v>191</v>
      </c>
      <c r="B92" s="91" t="s">
        <v>134</v>
      </c>
      <c r="C92" s="91" t="s">
        <v>14</v>
      </c>
      <c r="D92" s="61">
        <v>2017</v>
      </c>
      <c r="E92" s="61">
        <v>2018</v>
      </c>
      <c r="F92" s="29">
        <v>2017</v>
      </c>
      <c r="G92" s="5">
        <f t="shared" si="2"/>
        <v>30</v>
      </c>
      <c r="H92" s="5"/>
      <c r="I92" s="5">
        <v>30</v>
      </c>
    </row>
    <row r="93" spans="1:9" ht="22.5" customHeight="1">
      <c r="A93" s="95"/>
      <c r="B93" s="92"/>
      <c r="C93" s="92"/>
      <c r="D93" s="62">
        <v>2018</v>
      </c>
      <c r="E93" s="62">
        <v>2018</v>
      </c>
      <c r="F93" s="31">
        <v>2018</v>
      </c>
      <c r="G93" s="6">
        <f aca="true" t="shared" si="3" ref="G93:G101">SUM(H93:I93)</f>
        <v>30</v>
      </c>
      <c r="H93" s="6"/>
      <c r="I93" s="6">
        <v>30</v>
      </c>
    </row>
    <row r="94" spans="1:9" ht="12" customHeight="1">
      <c r="A94" s="96" t="s">
        <v>165</v>
      </c>
      <c r="B94" s="97"/>
      <c r="C94" s="97"/>
      <c r="D94" s="97"/>
      <c r="E94" s="98"/>
      <c r="F94" s="26">
        <v>2017</v>
      </c>
      <c r="G94" s="2">
        <f t="shared" si="3"/>
        <v>1567</v>
      </c>
      <c r="H94" s="2"/>
      <c r="I94" s="2">
        <f>SUM(I101+I102+I103+I104+I105+I106+I107+I108)</f>
        <v>1567</v>
      </c>
    </row>
    <row r="95" spans="1:9" ht="12" customHeight="1">
      <c r="A95" s="99"/>
      <c r="B95" s="100"/>
      <c r="C95" s="100"/>
      <c r="D95" s="100"/>
      <c r="E95" s="101"/>
      <c r="F95" s="27">
        <v>2018</v>
      </c>
      <c r="G95" s="3">
        <f t="shared" si="3"/>
        <v>2534.4</v>
      </c>
      <c r="H95" s="3"/>
      <c r="I95" s="3">
        <f>SUM(I98)</f>
        <v>2534.4</v>
      </c>
    </row>
    <row r="96" spans="1:9" ht="12" customHeight="1">
      <c r="A96" s="99"/>
      <c r="B96" s="100"/>
      <c r="C96" s="100"/>
      <c r="D96" s="100"/>
      <c r="E96" s="101"/>
      <c r="F96" s="27">
        <v>2019</v>
      </c>
      <c r="G96" s="3">
        <f t="shared" si="3"/>
        <v>2534.4</v>
      </c>
      <c r="H96" s="3"/>
      <c r="I96" s="3">
        <f>SUM(I99)</f>
        <v>2534.4</v>
      </c>
    </row>
    <row r="97" spans="1:9" ht="12" customHeight="1">
      <c r="A97" s="102"/>
      <c r="B97" s="103"/>
      <c r="C97" s="103"/>
      <c r="D97" s="103"/>
      <c r="E97" s="104"/>
      <c r="F97" s="28">
        <v>2020</v>
      </c>
      <c r="G97" s="4">
        <f t="shared" si="3"/>
        <v>2534.4</v>
      </c>
      <c r="H97" s="4"/>
      <c r="I97" s="4">
        <f>SUM(I100)</f>
        <v>2534.4</v>
      </c>
    </row>
    <row r="98" spans="1:9" ht="15" customHeight="1">
      <c r="A98" s="73" t="s">
        <v>79</v>
      </c>
      <c r="B98" s="71" t="s">
        <v>190</v>
      </c>
      <c r="C98" s="71" t="s">
        <v>14</v>
      </c>
      <c r="D98" s="72">
        <v>2018</v>
      </c>
      <c r="E98" s="72">
        <v>2020</v>
      </c>
      <c r="F98" s="7">
        <v>2018</v>
      </c>
      <c r="G98" s="5">
        <f t="shared" si="3"/>
        <v>2534.4</v>
      </c>
      <c r="H98" s="5"/>
      <c r="I98" s="5">
        <v>2534.4</v>
      </c>
    </row>
    <row r="99" spans="1:9" ht="15">
      <c r="A99" s="73"/>
      <c r="B99" s="71"/>
      <c r="C99" s="71"/>
      <c r="D99" s="72"/>
      <c r="E99" s="72"/>
      <c r="F99" s="8">
        <v>2019</v>
      </c>
      <c r="G99" s="9">
        <f t="shared" si="3"/>
        <v>2534.4</v>
      </c>
      <c r="H99" s="9"/>
      <c r="I99" s="9">
        <v>2534.4</v>
      </c>
    </row>
    <row r="100" spans="1:9" ht="39" customHeight="1">
      <c r="A100" s="73"/>
      <c r="B100" s="71"/>
      <c r="C100" s="71"/>
      <c r="D100" s="72"/>
      <c r="E100" s="72"/>
      <c r="F100" s="8">
        <v>2020</v>
      </c>
      <c r="G100" s="9">
        <f t="shared" si="3"/>
        <v>2534.4</v>
      </c>
      <c r="H100" s="9"/>
      <c r="I100" s="9">
        <v>2534.4</v>
      </c>
    </row>
    <row r="101" spans="1:9" ht="45.75" customHeight="1">
      <c r="A101" s="33" t="s">
        <v>80</v>
      </c>
      <c r="B101" s="34" t="s">
        <v>86</v>
      </c>
      <c r="C101" s="34" t="s">
        <v>14</v>
      </c>
      <c r="D101" s="35">
        <v>2017</v>
      </c>
      <c r="E101" s="35">
        <v>2017</v>
      </c>
      <c r="F101" s="35">
        <v>2017</v>
      </c>
      <c r="G101" s="11">
        <f t="shared" si="3"/>
        <v>312.4</v>
      </c>
      <c r="H101" s="11"/>
      <c r="I101" s="11">
        <v>312.4</v>
      </c>
    </row>
    <row r="102" spans="1:9" ht="34.5" customHeight="1">
      <c r="A102" s="33" t="s">
        <v>81</v>
      </c>
      <c r="B102" s="34" t="s">
        <v>37</v>
      </c>
      <c r="C102" s="34" t="s">
        <v>14</v>
      </c>
      <c r="D102" s="35">
        <v>2017</v>
      </c>
      <c r="E102" s="35">
        <v>2017</v>
      </c>
      <c r="F102" s="35">
        <v>2017</v>
      </c>
      <c r="G102" s="11">
        <f aca="true" t="shared" si="4" ref="G102:G108">SUM(H102:I102)</f>
        <v>500</v>
      </c>
      <c r="H102" s="11"/>
      <c r="I102" s="11">
        <v>500</v>
      </c>
    </row>
    <row r="103" spans="1:9" ht="33.75" customHeight="1">
      <c r="A103" s="33" t="s">
        <v>82</v>
      </c>
      <c r="B103" s="34" t="s">
        <v>38</v>
      </c>
      <c r="C103" s="34" t="s">
        <v>14</v>
      </c>
      <c r="D103" s="35">
        <v>2017</v>
      </c>
      <c r="E103" s="35">
        <v>2017</v>
      </c>
      <c r="F103" s="35">
        <v>2017</v>
      </c>
      <c r="G103" s="11">
        <f t="shared" si="4"/>
        <v>80</v>
      </c>
      <c r="H103" s="11"/>
      <c r="I103" s="11">
        <v>80</v>
      </c>
    </row>
    <row r="104" spans="1:9" ht="36" customHeight="1">
      <c r="A104" s="33" t="s">
        <v>83</v>
      </c>
      <c r="B104" s="34" t="s">
        <v>39</v>
      </c>
      <c r="C104" s="34" t="s">
        <v>14</v>
      </c>
      <c r="D104" s="35">
        <v>2017</v>
      </c>
      <c r="E104" s="35">
        <v>2017</v>
      </c>
      <c r="F104" s="35">
        <v>2017</v>
      </c>
      <c r="G104" s="11">
        <f t="shared" si="4"/>
        <v>200</v>
      </c>
      <c r="H104" s="11"/>
      <c r="I104" s="11">
        <v>200</v>
      </c>
    </row>
    <row r="105" spans="1:9" ht="46.5" customHeight="1">
      <c r="A105" s="33" t="s">
        <v>84</v>
      </c>
      <c r="B105" s="34" t="s">
        <v>40</v>
      </c>
      <c r="C105" s="34" t="s">
        <v>14</v>
      </c>
      <c r="D105" s="35">
        <v>2017</v>
      </c>
      <c r="E105" s="35">
        <v>2017</v>
      </c>
      <c r="F105" s="35">
        <v>2017</v>
      </c>
      <c r="G105" s="11">
        <f t="shared" si="4"/>
        <v>100</v>
      </c>
      <c r="H105" s="11"/>
      <c r="I105" s="11">
        <v>100</v>
      </c>
    </row>
    <row r="106" spans="1:9" ht="47.25" customHeight="1">
      <c r="A106" s="33" t="s">
        <v>166</v>
      </c>
      <c r="B106" s="34" t="s">
        <v>41</v>
      </c>
      <c r="C106" s="34" t="s">
        <v>14</v>
      </c>
      <c r="D106" s="35">
        <v>2017</v>
      </c>
      <c r="E106" s="35">
        <v>2017</v>
      </c>
      <c r="F106" s="35">
        <v>2017</v>
      </c>
      <c r="G106" s="11">
        <f t="shared" si="4"/>
        <v>50</v>
      </c>
      <c r="H106" s="11"/>
      <c r="I106" s="11">
        <v>50</v>
      </c>
    </row>
    <row r="107" spans="1:9" ht="47.25" customHeight="1">
      <c r="A107" s="33" t="s">
        <v>167</v>
      </c>
      <c r="B107" s="34" t="s">
        <v>42</v>
      </c>
      <c r="C107" s="34" t="s">
        <v>14</v>
      </c>
      <c r="D107" s="35">
        <v>2017</v>
      </c>
      <c r="E107" s="35">
        <v>2017</v>
      </c>
      <c r="F107" s="35">
        <v>2017</v>
      </c>
      <c r="G107" s="11">
        <f t="shared" si="4"/>
        <v>50</v>
      </c>
      <c r="H107" s="11"/>
      <c r="I107" s="11">
        <v>50</v>
      </c>
    </row>
    <row r="108" spans="1:9" ht="82.5" customHeight="1">
      <c r="A108" s="33" t="s">
        <v>168</v>
      </c>
      <c r="B108" s="34" t="s">
        <v>43</v>
      </c>
      <c r="C108" s="34" t="s">
        <v>14</v>
      </c>
      <c r="D108" s="35">
        <v>2017</v>
      </c>
      <c r="E108" s="35">
        <v>2017</v>
      </c>
      <c r="F108" s="35">
        <v>2017</v>
      </c>
      <c r="G108" s="11">
        <f t="shared" si="4"/>
        <v>274.6</v>
      </c>
      <c r="H108" s="11"/>
      <c r="I108" s="11">
        <v>274.6</v>
      </c>
    </row>
    <row r="109" spans="1:9" ht="12" customHeight="1">
      <c r="A109" s="74" t="s">
        <v>169</v>
      </c>
      <c r="B109" s="75"/>
      <c r="C109" s="75"/>
      <c r="D109" s="75"/>
      <c r="E109" s="76"/>
      <c r="F109" s="26">
        <v>2017</v>
      </c>
      <c r="G109" s="2">
        <f>SUM(H109:I109)</f>
        <v>1203</v>
      </c>
      <c r="H109" s="2"/>
      <c r="I109" s="2">
        <f>SUM(I113+I120+I124+I128+I134+I132)</f>
        <v>1203</v>
      </c>
    </row>
    <row r="110" spans="1:9" ht="12" customHeight="1">
      <c r="A110" s="77"/>
      <c r="B110" s="78"/>
      <c r="C110" s="78"/>
      <c r="D110" s="78"/>
      <c r="E110" s="79"/>
      <c r="F110" s="27">
        <v>2018</v>
      </c>
      <c r="G110" s="3">
        <f>SUM(H110:I110)</f>
        <v>1501.6</v>
      </c>
      <c r="H110" s="3"/>
      <c r="I110" s="3">
        <f>SUM(I114+I117+I121+I125+I129+I135+I133)</f>
        <v>1501.6</v>
      </c>
    </row>
    <row r="111" spans="1:9" ht="12" customHeight="1">
      <c r="A111" s="77"/>
      <c r="B111" s="78"/>
      <c r="C111" s="78"/>
      <c r="D111" s="78"/>
      <c r="E111" s="79"/>
      <c r="F111" s="27">
        <v>2019</v>
      </c>
      <c r="G111" s="3">
        <f>SUM(H111:I111)</f>
        <v>632.8</v>
      </c>
      <c r="H111" s="3"/>
      <c r="I111" s="3">
        <f>SUM(I115+I118+I122+I126+I130+I136)</f>
        <v>632.8</v>
      </c>
    </row>
    <row r="112" spans="1:9" ht="12" customHeight="1">
      <c r="A112" s="80"/>
      <c r="B112" s="81"/>
      <c r="C112" s="81"/>
      <c r="D112" s="81"/>
      <c r="E112" s="82"/>
      <c r="F112" s="28">
        <v>2020</v>
      </c>
      <c r="G112" s="4">
        <f>SUM(H112:I112)</f>
        <v>932.8</v>
      </c>
      <c r="H112" s="4"/>
      <c r="I112" s="4">
        <f>SUM(I116+I119+I123+I127+I131+I137)</f>
        <v>932.8</v>
      </c>
    </row>
    <row r="113" spans="1:9" ht="36" customHeight="1">
      <c r="A113" s="33" t="s">
        <v>85</v>
      </c>
      <c r="B113" s="34" t="s">
        <v>44</v>
      </c>
      <c r="C113" s="34" t="s">
        <v>14</v>
      </c>
      <c r="D113" s="35">
        <v>2017</v>
      </c>
      <c r="E113" s="35">
        <v>2017</v>
      </c>
      <c r="F113" s="35">
        <v>2017</v>
      </c>
      <c r="G113" s="11">
        <f aca="true" t="shared" si="5" ref="G113:G119">SUM(H113:I113)</f>
        <v>25.5</v>
      </c>
      <c r="H113" s="11"/>
      <c r="I113" s="11">
        <v>25.5</v>
      </c>
    </row>
    <row r="114" spans="1:9" ht="12" customHeight="1">
      <c r="A114" s="73" t="s">
        <v>87</v>
      </c>
      <c r="B114" s="71" t="s">
        <v>45</v>
      </c>
      <c r="C114" s="71" t="s">
        <v>14</v>
      </c>
      <c r="D114" s="72">
        <v>2018</v>
      </c>
      <c r="E114" s="72">
        <v>2020</v>
      </c>
      <c r="F114" s="29">
        <v>2018</v>
      </c>
      <c r="G114" s="5">
        <f t="shared" si="5"/>
        <v>46</v>
      </c>
      <c r="H114" s="9"/>
      <c r="I114" s="9">
        <v>46</v>
      </c>
    </row>
    <row r="115" spans="1:9" ht="12" customHeight="1">
      <c r="A115" s="73"/>
      <c r="B115" s="71"/>
      <c r="C115" s="71"/>
      <c r="D115" s="72"/>
      <c r="E115" s="72"/>
      <c r="F115" s="30">
        <v>2019</v>
      </c>
      <c r="G115" s="9">
        <f t="shared" si="5"/>
        <v>32.8</v>
      </c>
      <c r="H115" s="9"/>
      <c r="I115" s="9">
        <v>32.8</v>
      </c>
    </row>
    <row r="116" spans="1:9" ht="12" customHeight="1">
      <c r="A116" s="73"/>
      <c r="B116" s="71"/>
      <c r="C116" s="71"/>
      <c r="D116" s="72"/>
      <c r="E116" s="72"/>
      <c r="F116" s="31">
        <v>2020</v>
      </c>
      <c r="G116" s="6">
        <f t="shared" si="5"/>
        <v>32.8</v>
      </c>
      <c r="H116" s="6"/>
      <c r="I116" s="6">
        <v>32.8</v>
      </c>
    </row>
    <row r="117" spans="1:10" ht="12" customHeight="1">
      <c r="A117" s="73" t="s">
        <v>88</v>
      </c>
      <c r="B117" s="93" t="s">
        <v>46</v>
      </c>
      <c r="C117" s="71" t="s">
        <v>14</v>
      </c>
      <c r="D117" s="72">
        <v>2018</v>
      </c>
      <c r="E117" s="72">
        <v>2020</v>
      </c>
      <c r="F117" s="29">
        <v>2018</v>
      </c>
      <c r="G117" s="49">
        <f t="shared" si="5"/>
        <v>42.6</v>
      </c>
      <c r="H117" s="5"/>
      <c r="I117" s="5">
        <v>42.6</v>
      </c>
      <c r="J117" s="45">
        <v>-57.4</v>
      </c>
    </row>
    <row r="118" spans="1:9" ht="12" customHeight="1">
      <c r="A118" s="73"/>
      <c r="B118" s="93"/>
      <c r="C118" s="71"/>
      <c r="D118" s="72"/>
      <c r="E118" s="72"/>
      <c r="F118" s="30">
        <v>2019</v>
      </c>
      <c r="G118" s="9">
        <f t="shared" si="5"/>
        <v>50</v>
      </c>
      <c r="H118" s="9"/>
      <c r="I118" s="9">
        <v>50</v>
      </c>
    </row>
    <row r="119" spans="1:9" ht="12" customHeight="1">
      <c r="A119" s="73"/>
      <c r="B119" s="93"/>
      <c r="C119" s="71"/>
      <c r="D119" s="72"/>
      <c r="E119" s="72"/>
      <c r="F119" s="31">
        <v>2020</v>
      </c>
      <c r="G119" s="6">
        <f t="shared" si="5"/>
        <v>50</v>
      </c>
      <c r="H119" s="6"/>
      <c r="I119" s="6">
        <v>50</v>
      </c>
    </row>
    <row r="120" spans="1:9" ht="12" customHeight="1">
      <c r="A120" s="73" t="s">
        <v>89</v>
      </c>
      <c r="B120" s="71" t="s">
        <v>47</v>
      </c>
      <c r="C120" s="71" t="s">
        <v>14</v>
      </c>
      <c r="D120" s="72">
        <v>2017</v>
      </c>
      <c r="E120" s="72">
        <v>2020</v>
      </c>
      <c r="F120" s="17">
        <v>2017</v>
      </c>
      <c r="G120" s="5">
        <f aca="true" t="shared" si="6" ref="G120:G131">SUM(H120:I120)</f>
        <v>134.5</v>
      </c>
      <c r="H120" s="5"/>
      <c r="I120" s="5">
        <v>134.5</v>
      </c>
    </row>
    <row r="121" spans="1:9" ht="12" customHeight="1">
      <c r="A121" s="73"/>
      <c r="B121" s="71"/>
      <c r="C121" s="71"/>
      <c r="D121" s="72"/>
      <c r="E121" s="72"/>
      <c r="F121" s="8">
        <v>2018</v>
      </c>
      <c r="G121" s="9">
        <f t="shared" si="6"/>
        <v>250</v>
      </c>
      <c r="H121" s="9"/>
      <c r="I121" s="9">
        <v>250</v>
      </c>
    </row>
    <row r="122" spans="1:9" ht="12" customHeight="1">
      <c r="A122" s="73"/>
      <c r="B122" s="71"/>
      <c r="C122" s="71"/>
      <c r="D122" s="72"/>
      <c r="E122" s="72"/>
      <c r="F122" s="8">
        <v>2019</v>
      </c>
      <c r="G122" s="9">
        <f t="shared" si="6"/>
        <v>150</v>
      </c>
      <c r="H122" s="9"/>
      <c r="I122" s="9">
        <v>150</v>
      </c>
    </row>
    <row r="123" spans="1:9" ht="12" customHeight="1">
      <c r="A123" s="73"/>
      <c r="B123" s="71"/>
      <c r="C123" s="71"/>
      <c r="D123" s="72"/>
      <c r="E123" s="72"/>
      <c r="F123" s="10">
        <v>2020</v>
      </c>
      <c r="G123" s="6">
        <f t="shared" si="6"/>
        <v>250</v>
      </c>
      <c r="H123" s="6"/>
      <c r="I123" s="6">
        <v>250</v>
      </c>
    </row>
    <row r="124" spans="1:9" ht="12" customHeight="1">
      <c r="A124" s="73" t="s">
        <v>90</v>
      </c>
      <c r="B124" s="71" t="s">
        <v>48</v>
      </c>
      <c r="C124" s="71" t="s">
        <v>14</v>
      </c>
      <c r="D124" s="72">
        <v>2017</v>
      </c>
      <c r="E124" s="72">
        <v>2020</v>
      </c>
      <c r="F124" s="17">
        <v>2017</v>
      </c>
      <c r="G124" s="5">
        <f t="shared" si="6"/>
        <v>500</v>
      </c>
      <c r="H124" s="5"/>
      <c r="I124" s="5">
        <v>500</v>
      </c>
    </row>
    <row r="125" spans="1:9" ht="12" customHeight="1">
      <c r="A125" s="73"/>
      <c r="B125" s="71"/>
      <c r="C125" s="71"/>
      <c r="D125" s="72"/>
      <c r="E125" s="72"/>
      <c r="F125" s="8">
        <v>2018</v>
      </c>
      <c r="G125" s="9">
        <f t="shared" si="6"/>
        <v>500</v>
      </c>
      <c r="H125" s="9"/>
      <c r="I125" s="9">
        <v>500</v>
      </c>
    </row>
    <row r="126" spans="1:9" ht="12" customHeight="1">
      <c r="A126" s="73"/>
      <c r="B126" s="71"/>
      <c r="C126" s="71"/>
      <c r="D126" s="72"/>
      <c r="E126" s="72"/>
      <c r="F126" s="8">
        <v>2019</v>
      </c>
      <c r="G126" s="9">
        <f t="shared" si="6"/>
        <v>300</v>
      </c>
      <c r="H126" s="9"/>
      <c r="I126" s="9">
        <v>300</v>
      </c>
    </row>
    <row r="127" spans="1:9" ht="12" customHeight="1">
      <c r="A127" s="73"/>
      <c r="B127" s="71"/>
      <c r="C127" s="71"/>
      <c r="D127" s="72"/>
      <c r="E127" s="72"/>
      <c r="F127" s="10">
        <v>2020</v>
      </c>
      <c r="G127" s="6">
        <f t="shared" si="6"/>
        <v>500</v>
      </c>
      <c r="H127" s="6"/>
      <c r="I127" s="6">
        <v>500</v>
      </c>
    </row>
    <row r="128" spans="1:9" ht="12" customHeight="1">
      <c r="A128" s="73" t="s">
        <v>91</v>
      </c>
      <c r="B128" s="93" t="s">
        <v>49</v>
      </c>
      <c r="C128" s="71" t="s">
        <v>14</v>
      </c>
      <c r="D128" s="72">
        <v>2017</v>
      </c>
      <c r="E128" s="72">
        <v>2020</v>
      </c>
      <c r="F128" s="17">
        <v>2017</v>
      </c>
      <c r="G128" s="5">
        <f t="shared" si="6"/>
        <v>50</v>
      </c>
      <c r="H128" s="5"/>
      <c r="I128" s="5">
        <v>50</v>
      </c>
    </row>
    <row r="129" spans="1:10" ht="12" customHeight="1">
      <c r="A129" s="73"/>
      <c r="B129" s="93"/>
      <c r="C129" s="71"/>
      <c r="D129" s="72"/>
      <c r="E129" s="72"/>
      <c r="F129" s="8">
        <v>2018</v>
      </c>
      <c r="G129" s="50">
        <f t="shared" si="6"/>
        <v>20</v>
      </c>
      <c r="H129" s="9"/>
      <c r="I129" s="9">
        <v>20</v>
      </c>
      <c r="J129" s="45">
        <v>-30</v>
      </c>
    </row>
    <row r="130" spans="1:9" ht="12" customHeight="1">
      <c r="A130" s="73"/>
      <c r="B130" s="93"/>
      <c r="C130" s="71"/>
      <c r="D130" s="72"/>
      <c r="E130" s="72"/>
      <c r="F130" s="8">
        <v>2019</v>
      </c>
      <c r="G130" s="9">
        <f t="shared" si="6"/>
        <v>50</v>
      </c>
      <c r="H130" s="9"/>
      <c r="I130" s="9">
        <v>50</v>
      </c>
    </row>
    <row r="131" spans="1:9" ht="12" customHeight="1">
      <c r="A131" s="73"/>
      <c r="B131" s="93"/>
      <c r="C131" s="71"/>
      <c r="D131" s="72"/>
      <c r="E131" s="72"/>
      <c r="F131" s="10">
        <v>2020</v>
      </c>
      <c r="G131" s="6">
        <f t="shared" si="6"/>
        <v>50</v>
      </c>
      <c r="H131" s="6"/>
      <c r="I131" s="6">
        <v>50</v>
      </c>
    </row>
    <row r="132" spans="1:9" ht="12" customHeight="1">
      <c r="A132" s="94" t="s">
        <v>170</v>
      </c>
      <c r="B132" s="91" t="s">
        <v>16</v>
      </c>
      <c r="C132" s="91" t="s">
        <v>14</v>
      </c>
      <c r="D132" s="61">
        <v>2017</v>
      </c>
      <c r="E132" s="61">
        <v>2018</v>
      </c>
      <c r="F132" s="29">
        <v>2017</v>
      </c>
      <c r="G132" s="5">
        <f aca="true" t="shared" si="7" ref="G132:G137">SUM(H132:I132)</f>
        <v>443</v>
      </c>
      <c r="H132" s="5"/>
      <c r="I132" s="5">
        <v>443</v>
      </c>
    </row>
    <row r="133" spans="1:9" ht="56.25" customHeight="1">
      <c r="A133" s="95"/>
      <c r="B133" s="92"/>
      <c r="C133" s="92"/>
      <c r="D133" s="62"/>
      <c r="E133" s="62"/>
      <c r="F133" s="31">
        <v>2018</v>
      </c>
      <c r="G133" s="6">
        <f t="shared" si="7"/>
        <v>593</v>
      </c>
      <c r="H133" s="6"/>
      <c r="I133" s="6">
        <f>150+443</f>
        <v>593</v>
      </c>
    </row>
    <row r="134" spans="1:9" ht="12" customHeight="1">
      <c r="A134" s="73" t="s">
        <v>171</v>
      </c>
      <c r="B134" s="71" t="s">
        <v>50</v>
      </c>
      <c r="C134" s="71" t="s">
        <v>14</v>
      </c>
      <c r="D134" s="72">
        <v>2017</v>
      </c>
      <c r="E134" s="72">
        <v>2020</v>
      </c>
      <c r="F134" s="17">
        <v>2017</v>
      </c>
      <c r="G134" s="5">
        <f t="shared" si="7"/>
        <v>50</v>
      </c>
      <c r="H134" s="5"/>
      <c r="I134" s="5">
        <v>50</v>
      </c>
    </row>
    <row r="135" spans="1:9" ht="12" customHeight="1">
      <c r="A135" s="73"/>
      <c r="B135" s="71"/>
      <c r="C135" s="71"/>
      <c r="D135" s="72"/>
      <c r="E135" s="72"/>
      <c r="F135" s="8">
        <v>2018</v>
      </c>
      <c r="G135" s="9">
        <f t="shared" si="7"/>
        <v>50</v>
      </c>
      <c r="H135" s="9"/>
      <c r="I135" s="9">
        <v>50</v>
      </c>
    </row>
    <row r="136" spans="1:9" ht="12" customHeight="1">
      <c r="A136" s="73"/>
      <c r="B136" s="71"/>
      <c r="C136" s="71"/>
      <c r="D136" s="72"/>
      <c r="E136" s="72"/>
      <c r="F136" s="8">
        <v>2019</v>
      </c>
      <c r="G136" s="9">
        <f t="shared" si="7"/>
        <v>50</v>
      </c>
      <c r="H136" s="9"/>
      <c r="I136" s="9">
        <v>50</v>
      </c>
    </row>
    <row r="137" spans="1:9" ht="12" customHeight="1">
      <c r="A137" s="73"/>
      <c r="B137" s="71"/>
      <c r="C137" s="71"/>
      <c r="D137" s="72"/>
      <c r="E137" s="72"/>
      <c r="F137" s="10">
        <v>2020</v>
      </c>
      <c r="G137" s="6">
        <f t="shared" si="7"/>
        <v>50</v>
      </c>
      <c r="H137" s="6"/>
      <c r="I137" s="6">
        <v>50</v>
      </c>
    </row>
    <row r="138" spans="1:9" ht="12" customHeight="1">
      <c r="A138" s="74" t="s">
        <v>172</v>
      </c>
      <c r="B138" s="75"/>
      <c r="C138" s="75"/>
      <c r="D138" s="75"/>
      <c r="E138" s="76"/>
      <c r="F138" s="26">
        <v>2017</v>
      </c>
      <c r="G138" s="2">
        <f aca="true" t="shared" si="8" ref="G138:G168">SUM(H138:I138)</f>
        <v>2782.2</v>
      </c>
      <c r="H138" s="2">
        <f>SUM(H145+H146+H150+H151+H152+H153+H154+H155+H156+H168+H175+H179+H189+H192+H193+H202)</f>
        <v>280</v>
      </c>
      <c r="I138" s="2">
        <f>SUM(I145+I146+I150+I151+I152+I153+I154+I155+I156+I168+I175+I179+I189+I192+I193+I202)</f>
        <v>2502.2</v>
      </c>
    </row>
    <row r="139" spans="1:9" ht="12" customHeight="1">
      <c r="A139" s="77"/>
      <c r="B139" s="78"/>
      <c r="C139" s="78"/>
      <c r="D139" s="78"/>
      <c r="E139" s="79"/>
      <c r="F139" s="27">
        <v>2018</v>
      </c>
      <c r="G139" s="3">
        <f t="shared" si="8"/>
        <v>5971.4</v>
      </c>
      <c r="H139" s="3">
        <f>H180</f>
        <v>421.4</v>
      </c>
      <c r="I139" s="3">
        <f>SUM(I142+I147+I157+I169+I172+I176+I180+I188+I187+I190+I191+I194+I197+I199+I201+I203+I206)</f>
        <v>5550</v>
      </c>
    </row>
    <row r="140" spans="1:9" ht="12" customHeight="1">
      <c r="A140" s="77"/>
      <c r="B140" s="78"/>
      <c r="C140" s="78"/>
      <c r="D140" s="78"/>
      <c r="E140" s="79"/>
      <c r="F140" s="27">
        <v>2019</v>
      </c>
      <c r="G140" s="3">
        <f t="shared" si="8"/>
        <v>2337.8</v>
      </c>
      <c r="H140" s="3"/>
      <c r="I140" s="3">
        <f>SUM(I143+I148+I158+I173+I177+I195+I204+I207)</f>
        <v>2337.8</v>
      </c>
    </row>
    <row r="141" spans="1:9" ht="12" customHeight="1">
      <c r="A141" s="80"/>
      <c r="B141" s="81"/>
      <c r="C141" s="81"/>
      <c r="D141" s="81"/>
      <c r="E141" s="82"/>
      <c r="F141" s="28">
        <v>2020</v>
      </c>
      <c r="G141" s="4">
        <f t="shared" si="8"/>
        <v>3037.8</v>
      </c>
      <c r="H141" s="4"/>
      <c r="I141" s="4">
        <f>SUM(I144+I149+I159+I174+I178+I196+I205+I208)</f>
        <v>3037.8</v>
      </c>
    </row>
    <row r="142" spans="1:9" ht="12" customHeight="1">
      <c r="A142" s="73" t="s">
        <v>92</v>
      </c>
      <c r="B142" s="71" t="s">
        <v>51</v>
      </c>
      <c r="C142" s="71" t="s">
        <v>14</v>
      </c>
      <c r="D142" s="72">
        <v>2018</v>
      </c>
      <c r="E142" s="72">
        <v>2020</v>
      </c>
      <c r="F142" s="20">
        <v>2018</v>
      </c>
      <c r="G142" s="5">
        <f t="shared" si="8"/>
        <v>1327.5</v>
      </c>
      <c r="H142" s="5"/>
      <c r="I142" s="5">
        <v>1327.5</v>
      </c>
    </row>
    <row r="143" spans="1:9" ht="12" customHeight="1">
      <c r="A143" s="73"/>
      <c r="B143" s="71"/>
      <c r="C143" s="71"/>
      <c r="D143" s="72"/>
      <c r="E143" s="72"/>
      <c r="F143" s="8">
        <v>2019</v>
      </c>
      <c r="G143" s="9">
        <f t="shared" si="8"/>
        <v>1327.5</v>
      </c>
      <c r="H143" s="9"/>
      <c r="I143" s="9">
        <v>1327.5</v>
      </c>
    </row>
    <row r="144" spans="1:9" ht="33" customHeight="1">
      <c r="A144" s="73"/>
      <c r="B144" s="71"/>
      <c r="C144" s="71"/>
      <c r="D144" s="72"/>
      <c r="E144" s="72"/>
      <c r="F144" s="8">
        <v>2020</v>
      </c>
      <c r="G144" s="6">
        <f t="shared" si="8"/>
        <v>1327.5</v>
      </c>
      <c r="H144" s="9"/>
      <c r="I144" s="9">
        <v>1327.5</v>
      </c>
    </row>
    <row r="145" spans="1:9" ht="35.25" customHeight="1">
      <c r="A145" s="33" t="s">
        <v>93</v>
      </c>
      <c r="B145" s="34" t="s">
        <v>52</v>
      </c>
      <c r="C145" s="34" t="s">
        <v>14</v>
      </c>
      <c r="D145" s="35">
        <v>2017</v>
      </c>
      <c r="E145" s="35">
        <v>2017</v>
      </c>
      <c r="F145" s="35">
        <v>2017</v>
      </c>
      <c r="G145" s="11">
        <f t="shared" si="8"/>
        <v>80</v>
      </c>
      <c r="H145" s="11"/>
      <c r="I145" s="11">
        <v>80</v>
      </c>
    </row>
    <row r="146" spans="1:9" ht="12" customHeight="1">
      <c r="A146" s="73" t="s">
        <v>94</v>
      </c>
      <c r="B146" s="71" t="s">
        <v>53</v>
      </c>
      <c r="C146" s="71" t="s">
        <v>14</v>
      </c>
      <c r="D146" s="72">
        <v>2017</v>
      </c>
      <c r="E146" s="72">
        <v>2020</v>
      </c>
      <c r="F146" s="20">
        <v>2017</v>
      </c>
      <c r="G146" s="5">
        <f t="shared" si="8"/>
        <v>12.2</v>
      </c>
      <c r="H146" s="5"/>
      <c r="I146" s="5">
        <v>12.2</v>
      </c>
    </row>
    <row r="147" spans="1:9" ht="12" customHeight="1">
      <c r="A147" s="73"/>
      <c r="B147" s="71"/>
      <c r="C147" s="71"/>
      <c r="D147" s="72"/>
      <c r="E147" s="72"/>
      <c r="F147" s="8">
        <v>2018</v>
      </c>
      <c r="G147" s="9">
        <f t="shared" si="8"/>
        <v>18.700000000000003</v>
      </c>
      <c r="H147" s="9"/>
      <c r="I147" s="9">
        <f>10.3+8.4</f>
        <v>18.700000000000003</v>
      </c>
    </row>
    <row r="148" spans="1:9" ht="12" customHeight="1">
      <c r="A148" s="73"/>
      <c r="B148" s="71"/>
      <c r="C148" s="71"/>
      <c r="D148" s="72"/>
      <c r="E148" s="72"/>
      <c r="F148" s="8">
        <v>2019</v>
      </c>
      <c r="G148" s="9">
        <f t="shared" si="8"/>
        <v>10.3</v>
      </c>
      <c r="H148" s="9"/>
      <c r="I148" s="9">
        <v>10.3</v>
      </c>
    </row>
    <row r="149" spans="1:9" ht="12" customHeight="1">
      <c r="A149" s="73"/>
      <c r="B149" s="71"/>
      <c r="C149" s="71"/>
      <c r="D149" s="72"/>
      <c r="E149" s="72"/>
      <c r="F149" s="10">
        <v>2020</v>
      </c>
      <c r="G149" s="6">
        <f t="shared" si="8"/>
        <v>10.3</v>
      </c>
      <c r="H149" s="6"/>
      <c r="I149" s="6">
        <v>10.3</v>
      </c>
    </row>
    <row r="150" spans="1:9" ht="35.25" customHeight="1">
      <c r="A150" s="33" t="s">
        <v>95</v>
      </c>
      <c r="B150" s="34" t="s">
        <v>54</v>
      </c>
      <c r="C150" s="34" t="s">
        <v>14</v>
      </c>
      <c r="D150" s="35">
        <v>2017</v>
      </c>
      <c r="E150" s="35">
        <v>2017</v>
      </c>
      <c r="F150" s="35">
        <v>2017</v>
      </c>
      <c r="G150" s="11">
        <f t="shared" si="8"/>
        <v>50</v>
      </c>
      <c r="H150" s="11"/>
      <c r="I150" s="11">
        <v>50</v>
      </c>
    </row>
    <row r="151" spans="1:9" ht="36" customHeight="1">
      <c r="A151" s="33" t="s">
        <v>96</v>
      </c>
      <c r="B151" s="34" t="s">
        <v>55</v>
      </c>
      <c r="C151" s="34" t="s">
        <v>14</v>
      </c>
      <c r="D151" s="35">
        <v>2017</v>
      </c>
      <c r="E151" s="35">
        <v>2017</v>
      </c>
      <c r="F151" s="35">
        <v>2017</v>
      </c>
      <c r="G151" s="11">
        <f t="shared" si="8"/>
        <v>30</v>
      </c>
      <c r="H151" s="11"/>
      <c r="I151" s="11">
        <v>30</v>
      </c>
    </row>
    <row r="152" spans="1:9" ht="45.75" customHeight="1">
      <c r="A152" s="33" t="s">
        <v>97</v>
      </c>
      <c r="B152" s="34" t="s">
        <v>56</v>
      </c>
      <c r="C152" s="34" t="s">
        <v>14</v>
      </c>
      <c r="D152" s="35">
        <v>2017</v>
      </c>
      <c r="E152" s="35">
        <v>2017</v>
      </c>
      <c r="F152" s="35">
        <v>2017</v>
      </c>
      <c r="G152" s="11">
        <f t="shared" si="8"/>
        <v>50</v>
      </c>
      <c r="H152" s="11"/>
      <c r="I152" s="11">
        <v>50</v>
      </c>
    </row>
    <row r="153" spans="1:9" ht="34.5" customHeight="1">
      <c r="A153" s="33" t="s">
        <v>98</v>
      </c>
      <c r="B153" s="34" t="s">
        <v>57</v>
      </c>
      <c r="C153" s="34" t="s">
        <v>14</v>
      </c>
      <c r="D153" s="35">
        <v>2017</v>
      </c>
      <c r="E153" s="35">
        <v>2017</v>
      </c>
      <c r="F153" s="35">
        <v>2017</v>
      </c>
      <c r="G153" s="11">
        <f t="shared" si="8"/>
        <v>50</v>
      </c>
      <c r="H153" s="11"/>
      <c r="I153" s="11">
        <v>50</v>
      </c>
    </row>
    <row r="154" spans="1:9" ht="34.5" customHeight="1">
      <c r="A154" s="33" t="s">
        <v>137</v>
      </c>
      <c r="B154" s="34" t="s">
        <v>58</v>
      </c>
      <c r="C154" s="34" t="s">
        <v>14</v>
      </c>
      <c r="D154" s="35">
        <v>2017</v>
      </c>
      <c r="E154" s="35">
        <v>2017</v>
      </c>
      <c r="F154" s="35">
        <v>2017</v>
      </c>
      <c r="G154" s="11">
        <f t="shared" si="8"/>
        <v>50</v>
      </c>
      <c r="H154" s="11"/>
      <c r="I154" s="11">
        <v>50</v>
      </c>
    </row>
    <row r="155" spans="1:9" ht="33.75" customHeight="1">
      <c r="A155" s="33" t="s">
        <v>173</v>
      </c>
      <c r="B155" s="34" t="s">
        <v>59</v>
      </c>
      <c r="C155" s="34" t="s">
        <v>14</v>
      </c>
      <c r="D155" s="35">
        <v>2017</v>
      </c>
      <c r="E155" s="35">
        <v>2017</v>
      </c>
      <c r="F155" s="35">
        <v>2017</v>
      </c>
      <c r="G155" s="11">
        <f t="shared" si="8"/>
        <v>50</v>
      </c>
      <c r="H155" s="11"/>
      <c r="I155" s="11">
        <v>50</v>
      </c>
    </row>
    <row r="156" spans="1:9" ht="12" customHeight="1">
      <c r="A156" s="73" t="s">
        <v>174</v>
      </c>
      <c r="B156" s="90" t="s">
        <v>223</v>
      </c>
      <c r="C156" s="71" t="s">
        <v>14</v>
      </c>
      <c r="D156" s="72">
        <v>2017</v>
      </c>
      <c r="E156" s="72">
        <v>2020</v>
      </c>
      <c r="F156" s="29">
        <v>2017</v>
      </c>
      <c r="G156" s="5">
        <f t="shared" si="8"/>
        <v>50</v>
      </c>
      <c r="H156" s="5"/>
      <c r="I156" s="5">
        <f>SUM(I160)</f>
        <v>50</v>
      </c>
    </row>
    <row r="157" spans="1:11" ht="12" customHeight="1">
      <c r="A157" s="73"/>
      <c r="B157" s="90"/>
      <c r="C157" s="71"/>
      <c r="D157" s="72"/>
      <c r="E157" s="72"/>
      <c r="F157" s="30">
        <v>2018</v>
      </c>
      <c r="G157" s="9">
        <f>I157</f>
        <v>150</v>
      </c>
      <c r="H157" s="9"/>
      <c r="I157" s="9">
        <f>SUM(I161)</f>
        <v>150</v>
      </c>
      <c r="K157" s="44"/>
    </row>
    <row r="158" spans="1:9" ht="12" customHeight="1">
      <c r="A158" s="73"/>
      <c r="B158" s="90"/>
      <c r="C158" s="71"/>
      <c r="D158" s="72"/>
      <c r="E158" s="72"/>
      <c r="F158" s="30">
        <v>2019</v>
      </c>
      <c r="G158" s="9">
        <f>SUM(H158:I158)</f>
        <v>150</v>
      </c>
      <c r="H158" s="9"/>
      <c r="I158" s="9">
        <f>SUM(I164)</f>
        <v>150</v>
      </c>
    </row>
    <row r="159" spans="1:9" ht="12" customHeight="1">
      <c r="A159" s="73"/>
      <c r="B159" s="90"/>
      <c r="C159" s="71"/>
      <c r="D159" s="72"/>
      <c r="E159" s="72"/>
      <c r="F159" s="31">
        <v>2020</v>
      </c>
      <c r="G159" s="6">
        <f>SUM(H159:I159)</f>
        <v>150</v>
      </c>
      <c r="H159" s="6"/>
      <c r="I159" s="6">
        <f>SUM(I165)</f>
        <v>150</v>
      </c>
    </row>
    <row r="160" spans="1:9" ht="12" customHeight="1">
      <c r="A160" s="73" t="s">
        <v>220</v>
      </c>
      <c r="B160" s="71" t="s">
        <v>60</v>
      </c>
      <c r="C160" s="71" t="s">
        <v>14</v>
      </c>
      <c r="D160" s="72">
        <v>2017</v>
      </c>
      <c r="E160" s="72">
        <v>2018</v>
      </c>
      <c r="F160" s="29">
        <v>2017</v>
      </c>
      <c r="G160" s="5">
        <f>SUM(H160:I160)</f>
        <v>50</v>
      </c>
      <c r="H160" s="5"/>
      <c r="I160" s="5">
        <v>50</v>
      </c>
    </row>
    <row r="161" spans="1:11" ht="12" customHeight="1">
      <c r="A161" s="73"/>
      <c r="B161" s="71"/>
      <c r="C161" s="71"/>
      <c r="D161" s="72"/>
      <c r="E161" s="72"/>
      <c r="F161" s="30">
        <v>2018</v>
      </c>
      <c r="G161" s="9">
        <f>I161</f>
        <v>150</v>
      </c>
      <c r="H161" s="9"/>
      <c r="I161" s="9">
        <v>150</v>
      </c>
      <c r="K161" s="44"/>
    </row>
    <row r="162" spans="1:9" ht="12" customHeight="1">
      <c r="A162" s="73"/>
      <c r="B162" s="71"/>
      <c r="C162" s="71"/>
      <c r="D162" s="72"/>
      <c r="E162" s="72"/>
      <c r="F162" s="30"/>
      <c r="G162" s="9"/>
      <c r="H162" s="9"/>
      <c r="I162" s="9"/>
    </row>
    <row r="163" spans="1:9" ht="12" customHeight="1">
      <c r="A163" s="73"/>
      <c r="B163" s="71"/>
      <c r="C163" s="71"/>
      <c r="D163" s="72"/>
      <c r="E163" s="72"/>
      <c r="F163" s="31"/>
      <c r="G163" s="6"/>
      <c r="H163" s="6"/>
      <c r="I163" s="6"/>
    </row>
    <row r="164" spans="1:9" ht="12" customHeight="1">
      <c r="A164" s="73" t="s">
        <v>221</v>
      </c>
      <c r="B164" s="71" t="s">
        <v>222</v>
      </c>
      <c r="C164" s="71" t="s">
        <v>14</v>
      </c>
      <c r="D164" s="72">
        <v>2019</v>
      </c>
      <c r="E164" s="72">
        <v>2020</v>
      </c>
      <c r="F164" s="29">
        <v>2019</v>
      </c>
      <c r="G164" s="5">
        <f>SUM(H164:I164)</f>
        <v>150</v>
      </c>
      <c r="H164" s="5"/>
      <c r="I164" s="5">
        <v>150</v>
      </c>
    </row>
    <row r="165" spans="1:11" ht="12" customHeight="1">
      <c r="A165" s="73"/>
      <c r="B165" s="71"/>
      <c r="C165" s="71"/>
      <c r="D165" s="72"/>
      <c r="E165" s="72"/>
      <c r="F165" s="30">
        <v>2020</v>
      </c>
      <c r="G165" s="9">
        <f>SUM(H165:I165)</f>
        <v>150</v>
      </c>
      <c r="H165" s="9"/>
      <c r="I165" s="9">
        <v>150</v>
      </c>
      <c r="K165" s="44"/>
    </row>
    <row r="166" spans="1:9" ht="12" customHeight="1">
      <c r="A166" s="73"/>
      <c r="B166" s="71"/>
      <c r="C166" s="71"/>
      <c r="D166" s="72"/>
      <c r="E166" s="72"/>
      <c r="F166" s="30"/>
      <c r="G166" s="9"/>
      <c r="H166" s="9"/>
      <c r="I166" s="9"/>
    </row>
    <row r="167" spans="1:9" ht="12" customHeight="1">
      <c r="A167" s="73"/>
      <c r="B167" s="71"/>
      <c r="C167" s="71"/>
      <c r="D167" s="72"/>
      <c r="E167" s="72"/>
      <c r="F167" s="31"/>
      <c r="G167" s="6"/>
      <c r="H167" s="6"/>
      <c r="I167" s="6"/>
    </row>
    <row r="168" spans="1:9" ht="58.5" customHeight="1">
      <c r="A168" s="33" t="s">
        <v>209</v>
      </c>
      <c r="B168" s="34" t="s">
        <v>99</v>
      </c>
      <c r="C168" s="34" t="s">
        <v>14</v>
      </c>
      <c r="D168" s="35">
        <v>2017</v>
      </c>
      <c r="E168" s="35">
        <v>2017</v>
      </c>
      <c r="F168" s="35">
        <v>2017</v>
      </c>
      <c r="G168" s="11">
        <f t="shared" si="8"/>
        <v>100</v>
      </c>
      <c r="H168" s="11"/>
      <c r="I168" s="11">
        <v>100</v>
      </c>
    </row>
    <row r="169" spans="1:9" ht="12" customHeight="1">
      <c r="A169" s="73" t="s">
        <v>175</v>
      </c>
      <c r="B169" s="71" t="s">
        <v>117</v>
      </c>
      <c r="C169" s="71" t="s">
        <v>14</v>
      </c>
      <c r="D169" s="72">
        <v>2018</v>
      </c>
      <c r="E169" s="72">
        <v>2018</v>
      </c>
      <c r="F169" s="29">
        <v>2018</v>
      </c>
      <c r="G169" s="5">
        <f>SUM(H169:I169)</f>
        <v>950</v>
      </c>
      <c r="H169" s="5"/>
      <c r="I169" s="5">
        <v>950</v>
      </c>
    </row>
    <row r="170" spans="1:9" ht="12" customHeight="1">
      <c r="A170" s="73"/>
      <c r="B170" s="71"/>
      <c r="C170" s="71"/>
      <c r="D170" s="72"/>
      <c r="E170" s="72"/>
      <c r="F170" s="30"/>
      <c r="G170" s="9"/>
      <c r="H170" s="9"/>
      <c r="I170" s="9"/>
    </row>
    <row r="171" spans="1:9" ht="12" customHeight="1">
      <c r="A171" s="73"/>
      <c r="B171" s="71"/>
      <c r="C171" s="71"/>
      <c r="D171" s="72"/>
      <c r="E171" s="72"/>
      <c r="F171" s="31"/>
      <c r="G171" s="6"/>
      <c r="H171" s="6"/>
      <c r="I171" s="6"/>
    </row>
    <row r="172" spans="1:9" ht="12" customHeight="1">
      <c r="A172" s="73" t="s">
        <v>176</v>
      </c>
      <c r="B172" s="71" t="s">
        <v>61</v>
      </c>
      <c r="C172" s="71" t="s">
        <v>14</v>
      </c>
      <c r="D172" s="72">
        <v>2018</v>
      </c>
      <c r="E172" s="72">
        <v>2020</v>
      </c>
      <c r="F172" s="29">
        <v>2018</v>
      </c>
      <c r="G172" s="5">
        <f>I172</f>
        <v>200</v>
      </c>
      <c r="H172" s="5"/>
      <c r="I172" s="5">
        <v>200</v>
      </c>
    </row>
    <row r="173" spans="1:9" ht="12" customHeight="1">
      <c r="A173" s="73"/>
      <c r="B173" s="71"/>
      <c r="C173" s="71"/>
      <c r="D173" s="72"/>
      <c r="E173" s="72"/>
      <c r="F173" s="30">
        <v>2019</v>
      </c>
      <c r="G173" s="9">
        <f aca="true" t="shared" si="9" ref="G173:G184">SUM(H173:I173)</f>
        <v>250</v>
      </c>
      <c r="H173" s="9"/>
      <c r="I173" s="9">
        <v>250</v>
      </c>
    </row>
    <row r="174" spans="1:9" ht="12" customHeight="1">
      <c r="A174" s="73"/>
      <c r="B174" s="71"/>
      <c r="C174" s="71"/>
      <c r="D174" s="72"/>
      <c r="E174" s="72"/>
      <c r="F174" s="31">
        <v>2020</v>
      </c>
      <c r="G174" s="6">
        <f t="shared" si="9"/>
        <v>650</v>
      </c>
      <c r="H174" s="6"/>
      <c r="I174" s="6">
        <v>650</v>
      </c>
    </row>
    <row r="175" spans="1:9" ht="12" customHeight="1">
      <c r="A175" s="73" t="s">
        <v>177</v>
      </c>
      <c r="B175" s="71" t="s">
        <v>62</v>
      </c>
      <c r="C175" s="71" t="s">
        <v>14</v>
      </c>
      <c r="D175" s="72">
        <v>2017</v>
      </c>
      <c r="E175" s="72">
        <v>2020</v>
      </c>
      <c r="F175" s="29">
        <v>2017</v>
      </c>
      <c r="G175" s="5">
        <f t="shared" si="9"/>
        <v>992.7</v>
      </c>
      <c r="H175" s="5"/>
      <c r="I175" s="5">
        <v>992.7</v>
      </c>
    </row>
    <row r="176" spans="1:9" ht="12" customHeight="1">
      <c r="A176" s="73"/>
      <c r="B176" s="71"/>
      <c r="C176" s="71"/>
      <c r="D176" s="72"/>
      <c r="E176" s="72"/>
      <c r="F176" s="30">
        <v>2018</v>
      </c>
      <c r="G176" s="9">
        <f t="shared" si="9"/>
        <v>450</v>
      </c>
      <c r="H176" s="9"/>
      <c r="I176" s="9">
        <v>450</v>
      </c>
    </row>
    <row r="177" spans="1:9" ht="12" customHeight="1">
      <c r="A177" s="73"/>
      <c r="B177" s="71"/>
      <c r="C177" s="71"/>
      <c r="D177" s="72"/>
      <c r="E177" s="72"/>
      <c r="F177" s="30">
        <v>2019</v>
      </c>
      <c r="G177" s="9">
        <f t="shared" si="9"/>
        <v>450</v>
      </c>
      <c r="H177" s="9"/>
      <c r="I177" s="9">
        <v>450</v>
      </c>
    </row>
    <row r="178" spans="1:9" ht="12" customHeight="1">
      <c r="A178" s="73"/>
      <c r="B178" s="71"/>
      <c r="C178" s="71"/>
      <c r="D178" s="72"/>
      <c r="E178" s="72"/>
      <c r="F178" s="31">
        <v>2020</v>
      </c>
      <c r="G178" s="6">
        <f t="shared" si="9"/>
        <v>650</v>
      </c>
      <c r="H178" s="6"/>
      <c r="I178" s="6">
        <v>650</v>
      </c>
    </row>
    <row r="179" spans="1:9" ht="15">
      <c r="A179" s="73" t="s">
        <v>178</v>
      </c>
      <c r="B179" s="89" t="s">
        <v>23</v>
      </c>
      <c r="C179" s="71"/>
      <c r="D179" s="72">
        <v>2017</v>
      </c>
      <c r="E179" s="72">
        <v>2018</v>
      </c>
      <c r="F179" s="29">
        <v>2017</v>
      </c>
      <c r="G179" s="5">
        <f t="shared" si="9"/>
        <v>460</v>
      </c>
      <c r="H179" s="5">
        <v>280</v>
      </c>
      <c r="I179" s="5">
        <v>180</v>
      </c>
    </row>
    <row r="180" spans="1:10" ht="66.75" customHeight="1">
      <c r="A180" s="73"/>
      <c r="B180" s="89"/>
      <c r="C180" s="71"/>
      <c r="D180" s="72"/>
      <c r="E180" s="72"/>
      <c r="F180" s="31">
        <v>2018</v>
      </c>
      <c r="G180" s="6">
        <f t="shared" si="9"/>
        <v>902.9</v>
      </c>
      <c r="H180" s="6">
        <f>H184+H185+H186</f>
        <v>421.4</v>
      </c>
      <c r="I180" s="6">
        <f>I184+I185+I186</f>
        <v>481.5</v>
      </c>
      <c r="J180" s="45" t="s">
        <v>127</v>
      </c>
    </row>
    <row r="181" spans="1:9" ht="36" customHeight="1">
      <c r="A181" s="33" t="s">
        <v>210</v>
      </c>
      <c r="B181" s="34" t="s">
        <v>100</v>
      </c>
      <c r="C181" s="34" t="s">
        <v>14</v>
      </c>
      <c r="D181" s="35">
        <v>2017</v>
      </c>
      <c r="E181" s="35">
        <v>2017</v>
      </c>
      <c r="F181" s="35">
        <v>2017</v>
      </c>
      <c r="G181" s="11">
        <f t="shared" si="9"/>
        <v>110</v>
      </c>
      <c r="H181" s="11">
        <v>50</v>
      </c>
      <c r="I181" s="11">
        <v>60</v>
      </c>
    </row>
    <row r="182" spans="1:9" ht="34.5" customHeight="1">
      <c r="A182" s="33" t="s">
        <v>211</v>
      </c>
      <c r="B182" s="34" t="s">
        <v>63</v>
      </c>
      <c r="C182" s="34" t="s">
        <v>14</v>
      </c>
      <c r="D182" s="35">
        <v>2017</v>
      </c>
      <c r="E182" s="35">
        <v>2017</v>
      </c>
      <c r="F182" s="35">
        <v>2017</v>
      </c>
      <c r="G182" s="11">
        <f t="shared" si="9"/>
        <v>200</v>
      </c>
      <c r="H182" s="11">
        <v>130</v>
      </c>
      <c r="I182" s="11">
        <v>70</v>
      </c>
    </row>
    <row r="183" spans="1:9" ht="17.25" customHeight="1">
      <c r="A183" s="73" t="s">
        <v>212</v>
      </c>
      <c r="B183" s="71" t="s">
        <v>64</v>
      </c>
      <c r="C183" s="71" t="s">
        <v>14</v>
      </c>
      <c r="D183" s="72">
        <v>2017</v>
      </c>
      <c r="E183" s="72">
        <v>2018</v>
      </c>
      <c r="F183" s="29">
        <v>2017</v>
      </c>
      <c r="G183" s="5">
        <f t="shared" si="9"/>
        <v>150</v>
      </c>
      <c r="H183" s="5">
        <v>100</v>
      </c>
      <c r="I183" s="5">
        <v>50</v>
      </c>
    </row>
    <row r="184" spans="1:9" ht="18" customHeight="1">
      <c r="A184" s="73"/>
      <c r="B184" s="71"/>
      <c r="C184" s="71"/>
      <c r="D184" s="72"/>
      <c r="E184" s="61"/>
      <c r="F184" s="31">
        <v>2018</v>
      </c>
      <c r="G184" s="6">
        <f t="shared" si="9"/>
        <v>300</v>
      </c>
      <c r="H184" s="6">
        <v>200</v>
      </c>
      <c r="I184" s="6">
        <v>100</v>
      </c>
    </row>
    <row r="185" spans="1:9" ht="35.25" customHeight="1">
      <c r="A185" s="33" t="s">
        <v>213</v>
      </c>
      <c r="B185" s="34" t="s">
        <v>65</v>
      </c>
      <c r="C185" s="34" t="s">
        <v>14</v>
      </c>
      <c r="D185" s="35">
        <v>2018</v>
      </c>
      <c r="E185" s="35">
        <v>2018</v>
      </c>
      <c r="F185" s="35">
        <v>2018</v>
      </c>
      <c r="G185" s="11">
        <f aca="true" t="shared" si="10" ref="G185:G205">SUM(H185:I185)</f>
        <v>460</v>
      </c>
      <c r="H185" s="11">
        <v>100</v>
      </c>
      <c r="I185" s="11">
        <v>360</v>
      </c>
    </row>
    <row r="186" spans="1:9" ht="34.5" customHeight="1">
      <c r="A186" s="33" t="s">
        <v>214</v>
      </c>
      <c r="B186" s="34" t="s">
        <v>66</v>
      </c>
      <c r="C186" s="34" t="s">
        <v>14</v>
      </c>
      <c r="D186" s="35">
        <v>2018</v>
      </c>
      <c r="E186" s="35">
        <v>2018</v>
      </c>
      <c r="F186" s="35">
        <v>2018</v>
      </c>
      <c r="G186" s="11">
        <f t="shared" si="10"/>
        <v>142.9</v>
      </c>
      <c r="H186" s="11">
        <v>121.4</v>
      </c>
      <c r="I186" s="11">
        <v>21.5</v>
      </c>
    </row>
    <row r="187" spans="1:9" ht="34.5" customHeight="1">
      <c r="A187" s="33" t="s">
        <v>179</v>
      </c>
      <c r="B187" s="34" t="s">
        <v>225</v>
      </c>
      <c r="C187" s="34" t="s">
        <v>14</v>
      </c>
      <c r="D187" s="35">
        <v>2018</v>
      </c>
      <c r="E187" s="35">
        <v>2018</v>
      </c>
      <c r="F187" s="35">
        <v>2018</v>
      </c>
      <c r="G187" s="11">
        <f>I187</f>
        <v>55</v>
      </c>
      <c r="H187" s="11"/>
      <c r="I187" s="11">
        <v>55</v>
      </c>
    </row>
    <row r="188" spans="1:10" ht="39.75" customHeight="1">
      <c r="A188" s="33" t="s">
        <v>180</v>
      </c>
      <c r="B188" s="34" t="s">
        <v>199</v>
      </c>
      <c r="C188" s="46" t="s">
        <v>14</v>
      </c>
      <c r="D188" s="31">
        <v>2018</v>
      </c>
      <c r="E188" s="31">
        <v>2018</v>
      </c>
      <c r="F188" s="30">
        <v>2018</v>
      </c>
      <c r="G188" s="9">
        <v>95</v>
      </c>
      <c r="H188" s="9"/>
      <c r="I188" s="9">
        <v>95</v>
      </c>
      <c r="J188" s="51" t="s">
        <v>201</v>
      </c>
    </row>
    <row r="189" spans="1:9" ht="12.75" customHeight="1">
      <c r="A189" s="73" t="s">
        <v>181</v>
      </c>
      <c r="B189" s="71" t="s">
        <v>136</v>
      </c>
      <c r="C189" s="71" t="s">
        <v>14</v>
      </c>
      <c r="D189" s="72">
        <v>2017</v>
      </c>
      <c r="E189" s="72">
        <v>2017</v>
      </c>
      <c r="F189" s="29">
        <v>2017</v>
      </c>
      <c r="G189" s="5">
        <f t="shared" si="10"/>
        <v>7.3</v>
      </c>
      <c r="H189" s="5"/>
      <c r="I189" s="5">
        <v>7.3</v>
      </c>
    </row>
    <row r="190" spans="1:9" ht="22.5" customHeight="1">
      <c r="A190" s="73"/>
      <c r="B190" s="71"/>
      <c r="C190" s="71"/>
      <c r="D190" s="72">
        <v>2018</v>
      </c>
      <c r="E190" s="61">
        <v>2018</v>
      </c>
      <c r="F190" s="31">
        <v>2018</v>
      </c>
      <c r="G190" s="6">
        <v>7.3</v>
      </c>
      <c r="H190" s="6"/>
      <c r="I190" s="6">
        <v>7.3</v>
      </c>
    </row>
    <row r="191" spans="1:9" ht="35.25" customHeight="1">
      <c r="A191" s="33" t="s">
        <v>182</v>
      </c>
      <c r="B191" s="34" t="s">
        <v>129</v>
      </c>
      <c r="C191" s="34" t="s">
        <v>14</v>
      </c>
      <c r="D191" s="35">
        <v>2018</v>
      </c>
      <c r="E191" s="35">
        <v>2018</v>
      </c>
      <c r="F191" s="31">
        <v>2018</v>
      </c>
      <c r="G191" s="6">
        <v>50</v>
      </c>
      <c r="H191" s="6"/>
      <c r="I191" s="6">
        <v>50</v>
      </c>
    </row>
    <row r="192" spans="1:9" ht="36" customHeight="1">
      <c r="A192" s="33" t="s">
        <v>183</v>
      </c>
      <c r="B192" s="34" t="s">
        <v>67</v>
      </c>
      <c r="C192" s="34" t="s">
        <v>14</v>
      </c>
      <c r="D192" s="35">
        <v>2017</v>
      </c>
      <c r="E192" s="35">
        <v>2017</v>
      </c>
      <c r="F192" s="35">
        <v>2017</v>
      </c>
      <c r="G192" s="11">
        <f t="shared" si="10"/>
        <v>495</v>
      </c>
      <c r="H192" s="11"/>
      <c r="I192" s="11">
        <v>495</v>
      </c>
    </row>
    <row r="193" spans="1:9" ht="12" customHeight="1">
      <c r="A193" s="73" t="s">
        <v>184</v>
      </c>
      <c r="B193" s="71" t="s">
        <v>68</v>
      </c>
      <c r="C193" s="71" t="s">
        <v>14</v>
      </c>
      <c r="D193" s="72">
        <v>2017</v>
      </c>
      <c r="E193" s="62">
        <v>2020</v>
      </c>
      <c r="F193" s="30">
        <v>2017</v>
      </c>
      <c r="G193" s="9">
        <f t="shared" si="10"/>
        <v>205</v>
      </c>
      <c r="H193" s="9"/>
      <c r="I193" s="9">
        <v>205</v>
      </c>
    </row>
    <row r="194" spans="1:9" ht="12" customHeight="1">
      <c r="A194" s="73"/>
      <c r="B194" s="71"/>
      <c r="C194" s="71"/>
      <c r="D194" s="72"/>
      <c r="E194" s="72"/>
      <c r="F194" s="30">
        <v>2018</v>
      </c>
      <c r="G194" s="9">
        <f t="shared" si="10"/>
        <v>450</v>
      </c>
      <c r="H194" s="9"/>
      <c r="I194" s="9">
        <v>450</v>
      </c>
    </row>
    <row r="195" spans="1:9" ht="12" customHeight="1">
      <c r="A195" s="73"/>
      <c r="B195" s="71"/>
      <c r="C195" s="71"/>
      <c r="D195" s="72"/>
      <c r="E195" s="72"/>
      <c r="F195" s="30">
        <v>2019</v>
      </c>
      <c r="G195" s="9">
        <f t="shared" si="10"/>
        <v>20</v>
      </c>
      <c r="H195" s="9"/>
      <c r="I195" s="9">
        <v>20</v>
      </c>
    </row>
    <row r="196" spans="1:9" ht="12" customHeight="1">
      <c r="A196" s="73"/>
      <c r="B196" s="71"/>
      <c r="C196" s="71"/>
      <c r="D196" s="72"/>
      <c r="E196" s="72"/>
      <c r="F196" s="31">
        <v>2020</v>
      </c>
      <c r="G196" s="6">
        <f t="shared" si="10"/>
        <v>100</v>
      </c>
      <c r="H196" s="6"/>
      <c r="I196" s="6">
        <v>100</v>
      </c>
    </row>
    <row r="197" spans="1:9" ht="18" customHeight="1">
      <c r="A197" s="73" t="s">
        <v>185</v>
      </c>
      <c r="B197" s="71" t="s">
        <v>194</v>
      </c>
      <c r="C197" s="71" t="s">
        <v>14</v>
      </c>
      <c r="D197" s="72">
        <v>2018</v>
      </c>
      <c r="E197" s="62">
        <v>2018</v>
      </c>
      <c r="F197" s="30">
        <v>2018</v>
      </c>
      <c r="G197" s="9">
        <f t="shared" si="10"/>
        <v>49.4</v>
      </c>
      <c r="H197" s="9"/>
      <c r="I197" s="9">
        <f>21.4+28</f>
        <v>49.4</v>
      </c>
    </row>
    <row r="198" spans="1:9" ht="20.25" customHeight="1">
      <c r="A198" s="73"/>
      <c r="B198" s="71"/>
      <c r="C198" s="71"/>
      <c r="D198" s="72"/>
      <c r="E198" s="72"/>
      <c r="F198" s="31"/>
      <c r="G198" s="6"/>
      <c r="H198" s="6"/>
      <c r="I198" s="6"/>
    </row>
    <row r="199" spans="1:9" ht="18" customHeight="1">
      <c r="A199" s="73" t="s">
        <v>186</v>
      </c>
      <c r="B199" s="71" t="s">
        <v>203</v>
      </c>
      <c r="C199" s="71" t="s">
        <v>14</v>
      </c>
      <c r="D199" s="72">
        <v>2018</v>
      </c>
      <c r="E199" s="62">
        <v>2018</v>
      </c>
      <c r="F199" s="30">
        <v>2018</v>
      </c>
      <c r="G199" s="9">
        <f>SUM(H199:I199)</f>
        <v>99</v>
      </c>
      <c r="H199" s="9"/>
      <c r="I199" s="9">
        <v>99</v>
      </c>
    </row>
    <row r="200" spans="1:9" ht="18" customHeight="1">
      <c r="A200" s="73"/>
      <c r="B200" s="71"/>
      <c r="C200" s="71"/>
      <c r="D200" s="72"/>
      <c r="E200" s="72"/>
      <c r="F200" s="31"/>
      <c r="G200" s="6"/>
      <c r="H200" s="6"/>
      <c r="I200" s="6"/>
    </row>
    <row r="201" spans="1:13" ht="35.25" customHeight="1">
      <c r="A201" s="33" t="s">
        <v>193</v>
      </c>
      <c r="B201" s="34" t="s">
        <v>128</v>
      </c>
      <c r="C201" s="34" t="s">
        <v>14</v>
      </c>
      <c r="D201" s="35">
        <v>2018</v>
      </c>
      <c r="E201" s="35">
        <v>2018</v>
      </c>
      <c r="F201" s="30">
        <v>2018</v>
      </c>
      <c r="G201" s="9">
        <f>SUM(H201:I201)</f>
        <v>765</v>
      </c>
      <c r="H201" s="9"/>
      <c r="I201" s="9">
        <v>765</v>
      </c>
      <c r="J201" s="52"/>
      <c r="K201" s="47"/>
      <c r="M201" s="44"/>
    </row>
    <row r="202" spans="1:9" ht="12" customHeight="1">
      <c r="A202" s="73" t="s">
        <v>198</v>
      </c>
      <c r="B202" s="71" t="s">
        <v>69</v>
      </c>
      <c r="C202" s="71" t="s">
        <v>14</v>
      </c>
      <c r="D202" s="72">
        <v>2017</v>
      </c>
      <c r="E202" s="72">
        <v>2020</v>
      </c>
      <c r="F202" s="29">
        <v>2017</v>
      </c>
      <c r="G202" s="5">
        <f t="shared" si="10"/>
        <v>100</v>
      </c>
      <c r="H202" s="5"/>
      <c r="I202" s="5">
        <v>100</v>
      </c>
    </row>
    <row r="203" spans="1:9" ht="12" customHeight="1">
      <c r="A203" s="73"/>
      <c r="B203" s="71"/>
      <c r="C203" s="71"/>
      <c r="D203" s="72"/>
      <c r="E203" s="72"/>
      <c r="F203" s="30">
        <v>2018</v>
      </c>
      <c r="G203" s="9">
        <f t="shared" si="10"/>
        <v>120</v>
      </c>
      <c r="H203" s="9"/>
      <c r="I203" s="9">
        <v>120</v>
      </c>
    </row>
    <row r="204" spans="1:9" ht="12" customHeight="1">
      <c r="A204" s="73"/>
      <c r="B204" s="71"/>
      <c r="C204" s="71"/>
      <c r="D204" s="72"/>
      <c r="E204" s="72"/>
      <c r="F204" s="30">
        <v>2019</v>
      </c>
      <c r="G204" s="9">
        <f t="shared" si="10"/>
        <v>80</v>
      </c>
      <c r="H204" s="9"/>
      <c r="I204" s="9">
        <v>80</v>
      </c>
    </row>
    <row r="205" spans="1:9" ht="12" customHeight="1">
      <c r="A205" s="73"/>
      <c r="B205" s="71"/>
      <c r="C205" s="71"/>
      <c r="D205" s="72"/>
      <c r="E205" s="72"/>
      <c r="F205" s="31">
        <v>2020</v>
      </c>
      <c r="G205" s="6">
        <f t="shared" si="10"/>
        <v>100</v>
      </c>
      <c r="H205" s="6"/>
      <c r="I205" s="6">
        <v>100</v>
      </c>
    </row>
    <row r="206" spans="1:9" ht="12" customHeight="1">
      <c r="A206" s="73" t="s">
        <v>226</v>
      </c>
      <c r="B206" s="71" t="s">
        <v>202</v>
      </c>
      <c r="C206" s="71" t="s">
        <v>14</v>
      </c>
      <c r="D206" s="72">
        <v>2018</v>
      </c>
      <c r="E206" s="72">
        <v>2020</v>
      </c>
      <c r="F206" s="29">
        <v>2018</v>
      </c>
      <c r="G206" s="5">
        <f aca="true" t="shared" si="11" ref="G206:G213">SUM(H206:I206)</f>
        <v>281.6</v>
      </c>
      <c r="H206" s="5"/>
      <c r="I206" s="5">
        <v>281.6</v>
      </c>
    </row>
    <row r="207" spans="1:9" ht="12" customHeight="1">
      <c r="A207" s="73"/>
      <c r="B207" s="71"/>
      <c r="C207" s="71"/>
      <c r="D207" s="72"/>
      <c r="E207" s="72"/>
      <c r="F207" s="30">
        <v>2019</v>
      </c>
      <c r="G207" s="9">
        <f t="shared" si="11"/>
        <v>50</v>
      </c>
      <c r="H207" s="9"/>
      <c r="I207" s="9">
        <v>50</v>
      </c>
    </row>
    <row r="208" spans="1:9" ht="12" customHeight="1">
      <c r="A208" s="73"/>
      <c r="B208" s="71"/>
      <c r="C208" s="71"/>
      <c r="D208" s="72"/>
      <c r="E208" s="72"/>
      <c r="F208" s="31">
        <v>2020</v>
      </c>
      <c r="G208" s="6">
        <f t="shared" si="11"/>
        <v>50</v>
      </c>
      <c r="H208" s="6"/>
      <c r="I208" s="6">
        <v>50</v>
      </c>
    </row>
    <row r="209" spans="1:9" ht="12" customHeight="1">
      <c r="A209" s="83"/>
      <c r="B209" s="63" t="s">
        <v>70</v>
      </c>
      <c r="C209" s="63"/>
      <c r="D209" s="63"/>
      <c r="E209" s="63"/>
      <c r="F209" s="26">
        <v>2017</v>
      </c>
      <c r="G209" s="2">
        <f t="shared" si="11"/>
        <v>19834.3</v>
      </c>
      <c r="H209" s="2">
        <f>SUM(H20)</f>
        <v>530</v>
      </c>
      <c r="I209" s="2">
        <f>SUM(I20)</f>
        <v>19304.3</v>
      </c>
    </row>
    <row r="210" spans="1:9" ht="12" customHeight="1">
      <c r="A210" s="84"/>
      <c r="B210" s="64"/>
      <c r="C210" s="64"/>
      <c r="D210" s="64"/>
      <c r="E210" s="64"/>
      <c r="F210" s="27">
        <v>2018</v>
      </c>
      <c r="G210" s="3">
        <f t="shared" si="11"/>
        <v>26282.600000000002</v>
      </c>
      <c r="H210" s="3">
        <f>H180</f>
        <v>421.4</v>
      </c>
      <c r="I210" s="3">
        <f>SUM(I21)</f>
        <v>25861.2</v>
      </c>
    </row>
    <row r="211" spans="1:9" ht="12" customHeight="1">
      <c r="A211" s="84"/>
      <c r="B211" s="64"/>
      <c r="C211" s="64"/>
      <c r="D211" s="64"/>
      <c r="E211" s="64"/>
      <c r="F211" s="27">
        <v>2019</v>
      </c>
      <c r="G211" s="3">
        <f t="shared" si="11"/>
        <v>17749.3</v>
      </c>
      <c r="H211" s="3"/>
      <c r="I211" s="3">
        <f>SUM(I22)</f>
        <v>17749.3</v>
      </c>
    </row>
    <row r="212" spans="1:9" ht="12" customHeight="1">
      <c r="A212" s="84"/>
      <c r="B212" s="64"/>
      <c r="C212" s="64"/>
      <c r="D212" s="64"/>
      <c r="E212" s="64"/>
      <c r="F212" s="27">
        <v>2020</v>
      </c>
      <c r="G212" s="3">
        <f t="shared" si="11"/>
        <v>19670.5</v>
      </c>
      <c r="H212" s="3"/>
      <c r="I212" s="3">
        <f>SUM(I23)</f>
        <v>19670.5</v>
      </c>
    </row>
    <row r="213" spans="1:9" ht="12" customHeight="1">
      <c r="A213" s="85"/>
      <c r="B213" s="65"/>
      <c r="C213" s="65"/>
      <c r="D213" s="65"/>
      <c r="E213" s="65"/>
      <c r="F213" s="28" t="s">
        <v>15</v>
      </c>
      <c r="G213" s="4">
        <f t="shared" si="11"/>
        <v>83536.7</v>
      </c>
      <c r="H213" s="4">
        <f>SUM(H209:H212)</f>
        <v>951.4</v>
      </c>
      <c r="I213" s="3">
        <f>SUM(I209:I212)</f>
        <v>82585.3</v>
      </c>
    </row>
    <row r="214" spans="1:13" ht="15">
      <c r="A214" s="124" t="s">
        <v>71</v>
      </c>
      <c r="B214" s="124"/>
      <c r="C214" s="124"/>
      <c r="D214" s="124"/>
      <c r="E214" s="124"/>
      <c r="F214" s="124"/>
      <c r="G214" s="124"/>
      <c r="H214" s="124"/>
      <c r="I214" s="124"/>
      <c r="M214" s="1" t="s">
        <v>120</v>
      </c>
    </row>
    <row r="215" spans="1:9" ht="12" customHeight="1">
      <c r="A215" s="74" t="s">
        <v>107</v>
      </c>
      <c r="B215" s="75"/>
      <c r="C215" s="75"/>
      <c r="D215" s="75"/>
      <c r="E215" s="76"/>
      <c r="F215" s="26">
        <v>2018</v>
      </c>
      <c r="G215" s="53">
        <f aca="true" t="shared" si="12" ref="G215:G220">SUM(H215:I215)</f>
        <v>1160.1</v>
      </c>
      <c r="H215" s="53"/>
      <c r="I215" s="53">
        <f>SUM(I218)</f>
        <v>1160.1</v>
      </c>
    </row>
    <row r="216" spans="1:9" ht="12" customHeight="1">
      <c r="A216" s="77"/>
      <c r="B216" s="78"/>
      <c r="C216" s="78"/>
      <c r="D216" s="78"/>
      <c r="E216" s="79"/>
      <c r="F216" s="27">
        <v>2019</v>
      </c>
      <c r="G216" s="18">
        <f t="shared" si="12"/>
        <v>100</v>
      </c>
      <c r="H216" s="18"/>
      <c r="I216" s="18">
        <f>SUM(I219)</f>
        <v>100</v>
      </c>
    </row>
    <row r="217" spans="1:9" ht="12" customHeight="1">
      <c r="A217" s="80"/>
      <c r="B217" s="81"/>
      <c r="C217" s="81"/>
      <c r="D217" s="81"/>
      <c r="E217" s="82"/>
      <c r="F217" s="27">
        <v>2020</v>
      </c>
      <c r="G217" s="19">
        <f t="shared" si="12"/>
        <v>300</v>
      </c>
      <c r="H217" s="19"/>
      <c r="I217" s="19">
        <f>SUM(I220)</f>
        <v>300</v>
      </c>
    </row>
    <row r="218" spans="1:9" ht="12" customHeight="1">
      <c r="A218" s="74" t="s">
        <v>110</v>
      </c>
      <c r="B218" s="75"/>
      <c r="C218" s="75"/>
      <c r="D218" s="75"/>
      <c r="E218" s="76"/>
      <c r="F218" s="26">
        <v>2018</v>
      </c>
      <c r="G218" s="53">
        <f t="shared" si="12"/>
        <v>1160.1</v>
      </c>
      <c r="H218" s="53"/>
      <c r="I218" s="53">
        <f>I221+I222+I226+I227+I228</f>
        <v>1160.1</v>
      </c>
    </row>
    <row r="219" spans="1:9" ht="12" customHeight="1">
      <c r="A219" s="77"/>
      <c r="B219" s="78"/>
      <c r="C219" s="78"/>
      <c r="D219" s="78"/>
      <c r="E219" s="79"/>
      <c r="F219" s="27">
        <v>2019</v>
      </c>
      <c r="G219" s="18">
        <f t="shared" si="12"/>
        <v>100</v>
      </c>
      <c r="H219" s="18"/>
      <c r="I219" s="18">
        <f>SUM(I223)</f>
        <v>100</v>
      </c>
    </row>
    <row r="220" spans="1:9" ht="12" customHeight="1">
      <c r="A220" s="80"/>
      <c r="B220" s="81"/>
      <c r="C220" s="81"/>
      <c r="D220" s="81"/>
      <c r="E220" s="82"/>
      <c r="F220" s="27">
        <v>2020</v>
      </c>
      <c r="G220" s="19">
        <f t="shared" si="12"/>
        <v>300</v>
      </c>
      <c r="H220" s="18"/>
      <c r="I220" s="18">
        <f>SUM(I224+I225)</f>
        <v>300</v>
      </c>
    </row>
    <row r="221" spans="1:11" ht="34.5" customHeight="1">
      <c r="A221" s="33" t="s">
        <v>102</v>
      </c>
      <c r="B221" s="21" t="s">
        <v>217</v>
      </c>
      <c r="C221" s="34" t="s">
        <v>14</v>
      </c>
      <c r="D221" s="38">
        <v>2018</v>
      </c>
      <c r="E221" s="38">
        <v>2018</v>
      </c>
      <c r="F221" s="38">
        <v>2018</v>
      </c>
      <c r="G221" s="54">
        <f>I221+H221</f>
        <v>870.1</v>
      </c>
      <c r="H221" s="55"/>
      <c r="I221" s="55">
        <v>870.1</v>
      </c>
      <c r="J221" s="45">
        <v>-29.9</v>
      </c>
      <c r="K221" s="1" t="s">
        <v>197</v>
      </c>
    </row>
    <row r="222" spans="1:9" ht="35.25" customHeight="1">
      <c r="A222" s="33" t="s">
        <v>103</v>
      </c>
      <c r="B222" s="21" t="s">
        <v>218</v>
      </c>
      <c r="C222" s="34" t="s">
        <v>14</v>
      </c>
      <c r="D222" s="38">
        <v>2018</v>
      </c>
      <c r="E222" s="38">
        <v>2018</v>
      </c>
      <c r="F222" s="38">
        <v>2018</v>
      </c>
      <c r="G222" s="55">
        <f>I222</f>
        <v>100</v>
      </c>
      <c r="H222" s="55"/>
      <c r="I222" s="55">
        <v>100</v>
      </c>
    </row>
    <row r="223" spans="1:9" ht="35.25" customHeight="1">
      <c r="A223" s="33" t="s">
        <v>104</v>
      </c>
      <c r="B223" s="21" t="s">
        <v>219</v>
      </c>
      <c r="C223" s="34" t="s">
        <v>14</v>
      </c>
      <c r="D223" s="38">
        <v>2019</v>
      </c>
      <c r="E223" s="38">
        <v>2019</v>
      </c>
      <c r="F223" s="38">
        <v>2019</v>
      </c>
      <c r="G223" s="54">
        <v>100</v>
      </c>
      <c r="H223" s="54"/>
      <c r="I223" s="54">
        <v>100</v>
      </c>
    </row>
    <row r="224" spans="1:11" ht="34.5" customHeight="1">
      <c r="A224" s="33" t="s">
        <v>105</v>
      </c>
      <c r="B224" s="21" t="s">
        <v>215</v>
      </c>
      <c r="C224" s="34" t="s">
        <v>14</v>
      </c>
      <c r="D224" s="38">
        <v>2020</v>
      </c>
      <c r="E224" s="38">
        <v>2020</v>
      </c>
      <c r="F224" s="38">
        <v>2020</v>
      </c>
      <c r="G224" s="55">
        <v>150</v>
      </c>
      <c r="H224" s="55"/>
      <c r="I224" s="55">
        <v>150</v>
      </c>
      <c r="K224" s="40"/>
    </row>
    <row r="225" spans="1:11" ht="36" customHeight="1">
      <c r="A225" s="33" t="s">
        <v>106</v>
      </c>
      <c r="B225" s="34" t="s">
        <v>216</v>
      </c>
      <c r="C225" s="34" t="s">
        <v>14</v>
      </c>
      <c r="D225" s="38">
        <v>2020</v>
      </c>
      <c r="E225" s="38">
        <v>2020</v>
      </c>
      <c r="F225" s="38">
        <v>2020</v>
      </c>
      <c r="G225" s="55">
        <v>150</v>
      </c>
      <c r="H225" s="55"/>
      <c r="I225" s="55">
        <v>150</v>
      </c>
      <c r="K225" s="40"/>
    </row>
    <row r="226" spans="1:11" ht="36" customHeight="1">
      <c r="A226" s="33" t="s">
        <v>121</v>
      </c>
      <c r="B226" s="21" t="s">
        <v>131</v>
      </c>
      <c r="C226" s="21" t="s">
        <v>14</v>
      </c>
      <c r="D226" s="38">
        <v>2018</v>
      </c>
      <c r="E226" s="38">
        <v>2018</v>
      </c>
      <c r="F226" s="38">
        <v>2018</v>
      </c>
      <c r="G226" s="55">
        <f>I226</f>
        <v>20</v>
      </c>
      <c r="H226" s="55"/>
      <c r="I226" s="55">
        <v>20</v>
      </c>
      <c r="K226" s="40"/>
    </row>
    <row r="227" spans="1:11" ht="38.25" customHeight="1">
      <c r="A227" s="33" t="s">
        <v>132</v>
      </c>
      <c r="B227" s="21" t="s">
        <v>119</v>
      </c>
      <c r="C227" s="34" t="s">
        <v>14</v>
      </c>
      <c r="D227" s="41">
        <v>2018</v>
      </c>
      <c r="E227" s="41">
        <v>2018</v>
      </c>
      <c r="F227" s="41">
        <v>2018</v>
      </c>
      <c r="G227" s="59">
        <f>I227</f>
        <v>150</v>
      </c>
      <c r="H227" s="59"/>
      <c r="I227" s="54">
        <v>150</v>
      </c>
      <c r="K227" s="40"/>
    </row>
    <row r="228" spans="1:9" ht="34.5" customHeight="1">
      <c r="A228" s="33" t="s">
        <v>133</v>
      </c>
      <c r="B228" s="43" t="s">
        <v>187</v>
      </c>
      <c r="C228" s="34" t="s">
        <v>14</v>
      </c>
      <c r="D228" s="41">
        <v>2018</v>
      </c>
      <c r="E228" s="41">
        <v>2018</v>
      </c>
      <c r="F228" s="41">
        <v>2018</v>
      </c>
      <c r="G228" s="59">
        <f>I228</f>
        <v>20</v>
      </c>
      <c r="H228" s="60"/>
      <c r="I228" s="59">
        <v>20</v>
      </c>
    </row>
    <row r="229" spans="1:9" ht="12" customHeight="1">
      <c r="A229" s="74" t="s">
        <v>108</v>
      </c>
      <c r="B229" s="75"/>
      <c r="C229" s="75"/>
      <c r="D229" s="75"/>
      <c r="E229" s="76"/>
      <c r="F229" s="26">
        <v>2018</v>
      </c>
      <c r="G229" s="53">
        <f aca="true" t="shared" si="13" ref="G229:G234">SUM(H229:I229)</f>
        <v>2458.7999999999997</v>
      </c>
      <c r="H229" s="53"/>
      <c r="I229" s="53">
        <f>SUM(I232)</f>
        <v>2458.7999999999997</v>
      </c>
    </row>
    <row r="230" spans="1:9" ht="12" customHeight="1">
      <c r="A230" s="77"/>
      <c r="B230" s="78"/>
      <c r="C230" s="78"/>
      <c r="D230" s="78"/>
      <c r="E230" s="79"/>
      <c r="F230" s="27">
        <v>2019</v>
      </c>
      <c r="G230" s="18">
        <f t="shared" si="13"/>
        <v>100</v>
      </c>
      <c r="H230" s="18"/>
      <c r="I230" s="18">
        <f>SUM(I233)</f>
        <v>100</v>
      </c>
    </row>
    <row r="231" spans="1:9" ht="12" customHeight="1">
      <c r="A231" s="80"/>
      <c r="B231" s="81"/>
      <c r="C231" s="81"/>
      <c r="D231" s="81"/>
      <c r="E231" s="82"/>
      <c r="F231" s="27">
        <v>2020</v>
      </c>
      <c r="G231" s="19">
        <f t="shared" si="13"/>
        <v>100</v>
      </c>
      <c r="H231" s="18"/>
      <c r="I231" s="19">
        <f>SUM(I234)</f>
        <v>100</v>
      </c>
    </row>
    <row r="232" spans="1:9" ht="12" customHeight="1">
      <c r="A232" s="74" t="s">
        <v>109</v>
      </c>
      <c r="B232" s="75"/>
      <c r="C232" s="75"/>
      <c r="D232" s="75"/>
      <c r="E232" s="76"/>
      <c r="F232" s="26">
        <v>2018</v>
      </c>
      <c r="G232" s="53">
        <f t="shared" si="13"/>
        <v>2458.7999999999997</v>
      </c>
      <c r="H232" s="53"/>
      <c r="I232" s="53">
        <f>SUM(I235+I236+I239+I240+I241)</f>
        <v>2458.7999999999997</v>
      </c>
    </row>
    <row r="233" spans="1:9" ht="12" customHeight="1">
      <c r="A233" s="77"/>
      <c r="B233" s="78"/>
      <c r="C233" s="78"/>
      <c r="D233" s="78"/>
      <c r="E233" s="79"/>
      <c r="F233" s="27">
        <v>2019</v>
      </c>
      <c r="G233" s="18">
        <f t="shared" si="13"/>
        <v>100</v>
      </c>
      <c r="H233" s="18"/>
      <c r="I233" s="18">
        <f>SUM(I237)</f>
        <v>100</v>
      </c>
    </row>
    <row r="234" spans="1:9" ht="12" customHeight="1">
      <c r="A234" s="80"/>
      <c r="B234" s="81"/>
      <c r="C234" s="81"/>
      <c r="D234" s="81"/>
      <c r="E234" s="82"/>
      <c r="F234" s="27">
        <v>2020</v>
      </c>
      <c r="G234" s="19">
        <f t="shared" si="13"/>
        <v>100</v>
      </c>
      <c r="H234" s="18"/>
      <c r="I234" s="19">
        <f>SUM(I238)</f>
        <v>100</v>
      </c>
    </row>
    <row r="235" spans="1:9" ht="35.25" customHeight="1">
      <c r="A235" s="35">
        <v>1</v>
      </c>
      <c r="B235" s="34" t="s">
        <v>112</v>
      </c>
      <c r="C235" s="21" t="s">
        <v>14</v>
      </c>
      <c r="D235" s="38">
        <v>2018</v>
      </c>
      <c r="E235" s="38">
        <v>2018</v>
      </c>
      <c r="F235" s="38">
        <v>2018</v>
      </c>
      <c r="G235" s="54">
        <f>I235+H235</f>
        <v>944</v>
      </c>
      <c r="H235" s="55"/>
      <c r="I235" s="55">
        <v>944</v>
      </c>
    </row>
    <row r="236" spans="1:13" ht="17.25" customHeight="1">
      <c r="A236" s="61">
        <v>2</v>
      </c>
      <c r="B236" s="67" t="s">
        <v>113</v>
      </c>
      <c r="C236" s="61" t="s">
        <v>14</v>
      </c>
      <c r="D236" s="69" t="s">
        <v>200</v>
      </c>
      <c r="E236" s="38">
        <v>2018</v>
      </c>
      <c r="F236" s="38">
        <v>2018</v>
      </c>
      <c r="G236" s="54">
        <f>I236</f>
        <v>1338.6</v>
      </c>
      <c r="H236" s="55"/>
      <c r="I236" s="55">
        <v>1338.6</v>
      </c>
      <c r="J236" s="122"/>
      <c r="K236" s="123"/>
      <c r="M236" s="44"/>
    </row>
    <row r="237" spans="1:9" ht="17.25" customHeight="1">
      <c r="A237" s="62"/>
      <c r="B237" s="68"/>
      <c r="C237" s="62"/>
      <c r="D237" s="70"/>
      <c r="E237" s="38">
        <v>2019</v>
      </c>
      <c r="F237" s="38">
        <v>2019</v>
      </c>
      <c r="G237" s="54">
        <v>100</v>
      </c>
      <c r="H237" s="55"/>
      <c r="I237" s="55">
        <v>100</v>
      </c>
    </row>
    <row r="238" spans="1:9" ht="36" customHeight="1">
      <c r="A238" s="35">
        <v>3</v>
      </c>
      <c r="B238" s="34" t="s">
        <v>114</v>
      </c>
      <c r="C238" s="21" t="s">
        <v>14</v>
      </c>
      <c r="D238" s="38">
        <v>2020</v>
      </c>
      <c r="E238" s="38">
        <v>2020</v>
      </c>
      <c r="F238" s="38">
        <v>2020</v>
      </c>
      <c r="G238" s="56">
        <v>100</v>
      </c>
      <c r="H238" s="55"/>
      <c r="I238" s="55">
        <v>100</v>
      </c>
    </row>
    <row r="239" spans="1:9" ht="35.25" customHeight="1">
      <c r="A239" s="35">
        <v>4</v>
      </c>
      <c r="B239" s="34" t="s">
        <v>188</v>
      </c>
      <c r="C239" s="21" t="s">
        <v>14</v>
      </c>
      <c r="D239" s="38">
        <v>2018</v>
      </c>
      <c r="E239" s="38">
        <v>2018</v>
      </c>
      <c r="F239" s="38">
        <v>2018</v>
      </c>
      <c r="G239" s="56">
        <v>100</v>
      </c>
      <c r="H239" s="55"/>
      <c r="I239" s="55">
        <v>136.2</v>
      </c>
    </row>
    <row r="240" spans="1:9" ht="47.25" customHeight="1">
      <c r="A240" s="35">
        <v>5</v>
      </c>
      <c r="B240" s="21" t="s">
        <v>130</v>
      </c>
      <c r="C240" s="21" t="s">
        <v>14</v>
      </c>
      <c r="D240" s="38">
        <v>2018</v>
      </c>
      <c r="E240" s="38">
        <v>2018</v>
      </c>
      <c r="F240" s="38">
        <v>2018</v>
      </c>
      <c r="G240" s="56">
        <f>I240</f>
        <v>20</v>
      </c>
      <c r="H240" s="55"/>
      <c r="I240" s="55">
        <v>20</v>
      </c>
    </row>
    <row r="241" spans="1:9" ht="37.5" customHeight="1">
      <c r="A241" s="35">
        <v>6</v>
      </c>
      <c r="B241" s="43" t="s">
        <v>189</v>
      </c>
      <c r="C241" s="21" t="s">
        <v>14</v>
      </c>
      <c r="D241" s="38">
        <v>2018</v>
      </c>
      <c r="E241" s="38">
        <v>2018</v>
      </c>
      <c r="F241" s="38">
        <v>2018</v>
      </c>
      <c r="G241" s="57">
        <f>I241</f>
        <v>20</v>
      </c>
      <c r="H241" s="58"/>
      <c r="I241" s="57">
        <v>20</v>
      </c>
    </row>
    <row r="242" spans="1:9" ht="12" customHeight="1">
      <c r="A242" s="61"/>
      <c r="B242" s="63" t="s">
        <v>72</v>
      </c>
      <c r="C242" s="61"/>
      <c r="D242" s="61"/>
      <c r="E242" s="61"/>
      <c r="F242" s="26">
        <v>2018</v>
      </c>
      <c r="G242" s="2">
        <f>SUM(H242:I242)</f>
        <v>3618.8999999999996</v>
      </c>
      <c r="H242" s="2"/>
      <c r="I242" s="2">
        <f>SUM(I215+I229)</f>
        <v>3618.8999999999996</v>
      </c>
    </row>
    <row r="243" spans="1:9" ht="12" customHeight="1">
      <c r="A243" s="66"/>
      <c r="B243" s="64"/>
      <c r="C243" s="66"/>
      <c r="D243" s="66"/>
      <c r="E243" s="66"/>
      <c r="F243" s="27">
        <v>2019</v>
      </c>
      <c r="G243" s="3">
        <f>SUM(H243:I243)</f>
        <v>200</v>
      </c>
      <c r="H243" s="3"/>
      <c r="I243" s="3">
        <f>SUM(I216+I230)</f>
        <v>200</v>
      </c>
    </row>
    <row r="244" spans="1:9" ht="12" customHeight="1">
      <c r="A244" s="66"/>
      <c r="B244" s="64"/>
      <c r="C244" s="66"/>
      <c r="D244" s="66"/>
      <c r="E244" s="66"/>
      <c r="F244" s="27">
        <v>2020</v>
      </c>
      <c r="G244" s="3">
        <f>SUM(H244:I244)</f>
        <v>400</v>
      </c>
      <c r="H244" s="3"/>
      <c r="I244" s="3">
        <f>SUM(I217+I231)</f>
        <v>400</v>
      </c>
    </row>
    <row r="245" spans="1:9" ht="12" customHeight="1">
      <c r="A245" s="62"/>
      <c r="B245" s="65"/>
      <c r="C245" s="62"/>
      <c r="D245" s="62"/>
      <c r="E245" s="62"/>
      <c r="F245" s="28" t="s">
        <v>111</v>
      </c>
      <c r="G245" s="19">
        <f>SUM(H245:I245)</f>
        <v>4218.9</v>
      </c>
      <c r="H245" s="19"/>
      <c r="I245" s="19">
        <f>SUM(I242:I244)</f>
        <v>4218.9</v>
      </c>
    </row>
    <row r="247" ht="15">
      <c r="B247" s="42"/>
    </row>
    <row r="248" ht="15">
      <c r="B248" s="42"/>
    </row>
  </sheetData>
  <sheetProtection/>
  <mergeCells count="232">
    <mergeCell ref="A164:A167"/>
    <mergeCell ref="B164:B167"/>
    <mergeCell ref="C164:C167"/>
    <mergeCell ref="D164:D167"/>
    <mergeCell ref="E164:E167"/>
    <mergeCell ref="A160:A163"/>
    <mergeCell ref="B160:B163"/>
    <mergeCell ref="C160:C163"/>
    <mergeCell ref="D160:D163"/>
    <mergeCell ref="E160:E163"/>
    <mergeCell ref="J84:J85"/>
    <mergeCell ref="A199:A200"/>
    <mergeCell ref="B199:B200"/>
    <mergeCell ref="C199:C200"/>
    <mergeCell ref="D199:D200"/>
    <mergeCell ref="E199:E200"/>
    <mergeCell ref="A169:A171"/>
    <mergeCell ref="B169:B171"/>
    <mergeCell ref="C169:C171"/>
    <mergeCell ref="D169:D171"/>
    <mergeCell ref="J236:K236"/>
    <mergeCell ref="A197:A198"/>
    <mergeCell ref="B197:B198"/>
    <mergeCell ref="C197:C198"/>
    <mergeCell ref="D197:D198"/>
    <mergeCell ref="E197:E198"/>
    <mergeCell ref="A214:I214"/>
    <mergeCell ref="A215:E217"/>
    <mergeCell ref="A206:A208"/>
    <mergeCell ref="B206:B208"/>
    <mergeCell ref="E169:E171"/>
    <mergeCell ref="A175:A178"/>
    <mergeCell ref="B175:B178"/>
    <mergeCell ref="C175:C178"/>
    <mergeCell ref="D175:D178"/>
    <mergeCell ref="E175:E178"/>
    <mergeCell ref="A172:A174"/>
    <mergeCell ref="B172:B174"/>
    <mergeCell ref="C172:C174"/>
    <mergeCell ref="D172:D174"/>
    <mergeCell ref="E172:E174"/>
    <mergeCell ref="B193:B196"/>
    <mergeCell ref="C193:C196"/>
    <mergeCell ref="D193:D196"/>
    <mergeCell ref="E193:E196"/>
    <mergeCell ref="E28:E31"/>
    <mergeCell ref="D32:D35"/>
    <mergeCell ref="E32:E35"/>
    <mergeCell ref="D44:D47"/>
    <mergeCell ref="E44:E47"/>
    <mergeCell ref="A132:A133"/>
    <mergeCell ref="A40:A43"/>
    <mergeCell ref="B40:B43"/>
    <mergeCell ref="A32:A35"/>
    <mergeCell ref="B32:B35"/>
    <mergeCell ref="C32:C35"/>
    <mergeCell ref="C44:C47"/>
    <mergeCell ref="B53:B54"/>
    <mergeCell ref="C53:C54"/>
    <mergeCell ref="A53:A54"/>
    <mergeCell ref="A10:I10"/>
    <mergeCell ref="A11:A12"/>
    <mergeCell ref="A19:I19"/>
    <mergeCell ref="A20:E23"/>
    <mergeCell ref="B11:B12"/>
    <mergeCell ref="C11:C12"/>
    <mergeCell ref="D11:E11"/>
    <mergeCell ref="F11:F12"/>
    <mergeCell ref="G11:I11"/>
    <mergeCell ref="A14:A18"/>
    <mergeCell ref="B14:B18"/>
    <mergeCell ref="C14:C18"/>
    <mergeCell ref="D14:D18"/>
    <mergeCell ref="E14:E18"/>
    <mergeCell ref="A24:E27"/>
    <mergeCell ref="A28:A31"/>
    <mergeCell ref="B28:B31"/>
    <mergeCell ref="C28:C31"/>
    <mergeCell ref="D28:D31"/>
    <mergeCell ref="C40:C43"/>
    <mergeCell ref="D40:D43"/>
    <mergeCell ref="E40:E43"/>
    <mergeCell ref="A36:A39"/>
    <mergeCell ref="B36:B39"/>
    <mergeCell ref="C36:C39"/>
    <mergeCell ref="D36:D39"/>
    <mergeCell ref="E36:E39"/>
    <mergeCell ref="A59:A62"/>
    <mergeCell ref="D53:D54"/>
    <mergeCell ref="E53:E54"/>
    <mergeCell ref="B59:B62"/>
    <mergeCell ref="C59:C62"/>
    <mergeCell ref="D59:D62"/>
    <mergeCell ref="E59:E62"/>
    <mergeCell ref="A44:A47"/>
    <mergeCell ref="B44:B47"/>
    <mergeCell ref="A71:E71"/>
    <mergeCell ref="A67:A70"/>
    <mergeCell ref="B67:B70"/>
    <mergeCell ref="C67:C70"/>
    <mergeCell ref="D67:D70"/>
    <mergeCell ref="E67:E70"/>
    <mergeCell ref="A63:A66"/>
    <mergeCell ref="B63:B66"/>
    <mergeCell ref="C63:C66"/>
    <mergeCell ref="D63:D66"/>
    <mergeCell ref="E63:E66"/>
    <mergeCell ref="A94:E97"/>
    <mergeCell ref="A84:A86"/>
    <mergeCell ref="B84:B86"/>
    <mergeCell ref="C84:C86"/>
    <mergeCell ref="D84:D86"/>
    <mergeCell ref="E84:E86"/>
    <mergeCell ref="A74:E77"/>
    <mergeCell ref="A79:A81"/>
    <mergeCell ref="B79:B81"/>
    <mergeCell ref="C79:C81"/>
    <mergeCell ref="D79:D81"/>
    <mergeCell ref="E79:E81"/>
    <mergeCell ref="B88:B89"/>
    <mergeCell ref="C88:C89"/>
    <mergeCell ref="B92:B93"/>
    <mergeCell ref="A92:A93"/>
    <mergeCell ref="C92:C93"/>
    <mergeCell ref="A88:A89"/>
    <mergeCell ref="D88:D89"/>
    <mergeCell ref="E88:E89"/>
    <mergeCell ref="D92:D93"/>
    <mergeCell ref="E92:E93"/>
    <mergeCell ref="A114:A116"/>
    <mergeCell ref="B114:B116"/>
    <mergeCell ref="C114:C116"/>
    <mergeCell ref="D114:D116"/>
    <mergeCell ref="E114:E116"/>
    <mergeCell ref="A109:E112"/>
    <mergeCell ref="A98:A100"/>
    <mergeCell ref="B98:B100"/>
    <mergeCell ref="C98:C100"/>
    <mergeCell ref="D98:D100"/>
    <mergeCell ref="E98:E100"/>
    <mergeCell ref="A120:A123"/>
    <mergeCell ref="B120:B123"/>
    <mergeCell ref="C120:C123"/>
    <mergeCell ref="D120:D123"/>
    <mergeCell ref="E120:E123"/>
    <mergeCell ref="A117:A119"/>
    <mergeCell ref="B117:B119"/>
    <mergeCell ref="C117:C119"/>
    <mergeCell ref="D117:D119"/>
    <mergeCell ref="E117:E119"/>
    <mergeCell ref="A128:A131"/>
    <mergeCell ref="B128:B131"/>
    <mergeCell ref="C128:C131"/>
    <mergeCell ref="D128:D131"/>
    <mergeCell ref="E128:E131"/>
    <mergeCell ref="A124:A127"/>
    <mergeCell ref="B124:B127"/>
    <mergeCell ref="C124:C127"/>
    <mergeCell ref="D124:D127"/>
    <mergeCell ref="E124:E127"/>
    <mergeCell ref="A138:E141"/>
    <mergeCell ref="B132:B133"/>
    <mergeCell ref="C132:C133"/>
    <mergeCell ref="D132:D133"/>
    <mergeCell ref="E132:E133"/>
    <mergeCell ref="A142:A144"/>
    <mergeCell ref="B142:B144"/>
    <mergeCell ref="C142:C144"/>
    <mergeCell ref="D142:D144"/>
    <mergeCell ref="E142:E144"/>
    <mergeCell ref="A134:A137"/>
    <mergeCell ref="B134:B137"/>
    <mergeCell ref="C134:C137"/>
    <mergeCell ref="D134:D137"/>
    <mergeCell ref="E134:E137"/>
    <mergeCell ref="A156:A159"/>
    <mergeCell ref="B156:B159"/>
    <mergeCell ref="C156:C159"/>
    <mergeCell ref="D156:D159"/>
    <mergeCell ref="E156:E159"/>
    <mergeCell ref="A146:A149"/>
    <mergeCell ref="B146:B149"/>
    <mergeCell ref="C146:C149"/>
    <mergeCell ref="D146:D149"/>
    <mergeCell ref="E146:E149"/>
    <mergeCell ref="D179:D180"/>
    <mergeCell ref="E179:E180"/>
    <mergeCell ref="B189:B190"/>
    <mergeCell ref="A189:A190"/>
    <mergeCell ref="C189:C190"/>
    <mergeCell ref="D189:D190"/>
    <mergeCell ref="E189:E190"/>
    <mergeCell ref="B202:B205"/>
    <mergeCell ref="A1:I1"/>
    <mergeCell ref="A2:I2"/>
    <mergeCell ref="A3:I3"/>
    <mergeCell ref="A4:I4"/>
    <mergeCell ref="A8:I8"/>
    <mergeCell ref="A9:I9"/>
    <mergeCell ref="A179:A180"/>
    <mergeCell ref="B179:B180"/>
    <mergeCell ref="C179:C180"/>
    <mergeCell ref="C209:C213"/>
    <mergeCell ref="C206:C208"/>
    <mergeCell ref="D206:D208"/>
    <mergeCell ref="E206:E208"/>
    <mergeCell ref="A183:A184"/>
    <mergeCell ref="B183:B184"/>
    <mergeCell ref="C183:C184"/>
    <mergeCell ref="D183:D184"/>
    <mergeCell ref="E183:E184"/>
    <mergeCell ref="A202:A205"/>
    <mergeCell ref="D236:D237"/>
    <mergeCell ref="C202:C205"/>
    <mergeCell ref="D202:D205"/>
    <mergeCell ref="E202:E205"/>
    <mergeCell ref="A193:A196"/>
    <mergeCell ref="A229:E231"/>
    <mergeCell ref="A232:E234"/>
    <mergeCell ref="A218:E220"/>
    <mergeCell ref="A209:A213"/>
    <mergeCell ref="B209:B213"/>
    <mergeCell ref="A236:A237"/>
    <mergeCell ref="D209:D213"/>
    <mergeCell ref="E209:E213"/>
    <mergeCell ref="A242:A245"/>
    <mergeCell ref="B242:B245"/>
    <mergeCell ref="C242:C245"/>
    <mergeCell ref="D242:D245"/>
    <mergeCell ref="E242:E245"/>
    <mergeCell ref="B236:B237"/>
    <mergeCell ref="C236:C23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2018-06-25T12:15:37Z</cp:lastPrinted>
  <dcterms:created xsi:type="dcterms:W3CDTF">2017-12-06T14:18:07Z</dcterms:created>
  <dcterms:modified xsi:type="dcterms:W3CDTF">2018-06-25T12:25:37Z</dcterms:modified>
  <cp:category/>
  <cp:version/>
  <cp:contentType/>
  <cp:contentStatus/>
</cp:coreProperties>
</file>