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5480" windowHeight="11640"/>
  </bookViews>
  <sheets>
    <sheet name="Форма целиком" sheetId="1" r:id="rId1"/>
  </sheets>
  <definedNames>
    <definedName name="_ftn1" localSheetId="0">'Форма целиком'!#REF!</definedName>
    <definedName name="_ftn2" localSheetId="0">'Форма целиком'!#REF!</definedName>
    <definedName name="_ftn3" localSheetId="0">'Форма целиком'!#REF!</definedName>
    <definedName name="_ftnref1" localSheetId="0">'Форма целиком'!#REF!</definedName>
    <definedName name="_ftnref2" localSheetId="0">'Форма целиком'!#REF!</definedName>
    <definedName name="_ftnref3" localSheetId="0">'Форма целиком'!#REF!</definedName>
    <definedName name="_Ref346553369" localSheetId="0">'Форма целиком'!#REF!</definedName>
    <definedName name="_xlnm.Print_Area" localSheetId="0">'Форма целиком'!$A$1:$H$267</definedName>
  </definedNames>
  <calcPr calcId="124519"/>
</workbook>
</file>

<file path=xl/calcChain.xml><?xml version="1.0" encoding="utf-8"?>
<calcChain xmlns="http://schemas.openxmlformats.org/spreadsheetml/2006/main">
  <c r="G141" i="1"/>
  <c r="H141" s="1"/>
  <c r="H138" s="1"/>
  <c r="H126" s="1"/>
  <c r="F141"/>
  <c r="F138" s="1"/>
  <c r="F126" s="1"/>
  <c r="D126"/>
  <c r="E138"/>
  <c r="E126" s="1"/>
  <c r="D173"/>
  <c r="D174"/>
  <c r="E173"/>
  <c r="E174"/>
  <c r="G138" l="1"/>
  <c r="G126" s="1"/>
  <c r="D172"/>
  <c r="E172"/>
  <c r="E8" l="1"/>
  <c r="E12" s="1"/>
  <c r="G30"/>
  <c r="H30" s="1"/>
  <c r="F30"/>
  <c r="D12"/>
  <c r="G227"/>
  <c r="F227"/>
  <c r="H230"/>
  <c r="H218" s="1"/>
  <c r="G230"/>
  <c r="F218"/>
  <c r="G213"/>
  <c r="H213"/>
  <c r="H198" s="1"/>
  <c r="F213"/>
  <c r="F198" s="1"/>
  <c r="F201"/>
  <c r="G201"/>
  <c r="H201"/>
  <c r="E213"/>
  <c r="E198" s="1"/>
  <c r="H205"/>
  <c r="F205"/>
  <c r="G205"/>
  <c r="E205"/>
  <c r="E201"/>
  <c r="H251"/>
  <c r="G251"/>
  <c r="F251"/>
  <c r="E251"/>
  <c r="D251"/>
  <c r="H246"/>
  <c r="G246"/>
  <c r="F246"/>
  <c r="E246"/>
  <c r="D246"/>
  <c r="E218"/>
  <c r="D218"/>
  <c r="D231" s="1"/>
  <c r="G198"/>
  <c r="H196"/>
  <c r="G196"/>
  <c r="F196"/>
  <c r="E196"/>
  <c r="F154"/>
  <c r="G154" s="1"/>
  <c r="H154" s="1"/>
  <c r="E136"/>
  <c r="F136" s="1"/>
  <c r="G136" s="1"/>
  <c r="H136" s="1"/>
  <c r="E134"/>
  <c r="F134" s="1"/>
  <c r="E132"/>
  <c r="F132" s="1"/>
  <c r="G132" s="1"/>
  <c r="D129"/>
  <c r="E122"/>
  <c r="F122" s="1"/>
  <c r="G122" s="1"/>
  <c r="H122" s="1"/>
  <c r="E119"/>
  <c r="F119" s="1"/>
  <c r="G119" s="1"/>
  <c r="H119" s="1"/>
  <c r="E116"/>
  <c r="F116" s="1"/>
  <c r="G116" s="1"/>
  <c r="H116" s="1"/>
  <c r="E113"/>
  <c r="F113" s="1"/>
  <c r="G113" s="1"/>
  <c r="H113" s="1"/>
  <c r="E110"/>
  <c r="F110" s="1"/>
  <c r="G110" s="1"/>
  <c r="H110" s="1"/>
  <c r="E107"/>
  <c r="F107" s="1"/>
  <c r="G107" s="1"/>
  <c r="H107" s="1"/>
  <c r="E104"/>
  <c r="F104" s="1"/>
  <c r="G104" s="1"/>
  <c r="H104" s="1"/>
  <c r="E101"/>
  <c r="F101" s="1"/>
  <c r="G101" s="1"/>
  <c r="H101" s="1"/>
  <c r="E98"/>
  <c r="F98" s="1"/>
  <c r="G98" s="1"/>
  <c r="H98" s="1"/>
  <c r="E95"/>
  <c r="F95" s="1"/>
  <c r="G95" s="1"/>
  <c r="H95" s="1"/>
  <c r="E92"/>
  <c r="F92" s="1"/>
  <c r="G92" s="1"/>
  <c r="H92" s="1"/>
  <c r="E89"/>
  <c r="F89" s="1"/>
  <c r="G89" s="1"/>
  <c r="H89" s="1"/>
  <c r="E86"/>
  <c r="F86" s="1"/>
  <c r="G86" s="1"/>
  <c r="H86" s="1"/>
  <c r="E83"/>
  <c r="F83" s="1"/>
  <c r="G83" s="1"/>
  <c r="H83" s="1"/>
  <c r="E80"/>
  <c r="F80" s="1"/>
  <c r="G80" s="1"/>
  <c r="H80" s="1"/>
  <c r="E77"/>
  <c r="F77" s="1"/>
  <c r="G77" s="1"/>
  <c r="H77" s="1"/>
  <c r="E74"/>
  <c r="F74" s="1"/>
  <c r="G74" s="1"/>
  <c r="H74" s="1"/>
  <c r="E71"/>
  <c r="F71" s="1"/>
  <c r="G71" s="1"/>
  <c r="H71" s="1"/>
  <c r="E68"/>
  <c r="F68" s="1"/>
  <c r="G68" s="1"/>
  <c r="H68" s="1"/>
  <c r="E65"/>
  <c r="F65" s="1"/>
  <c r="G65" s="1"/>
  <c r="H65" s="1"/>
  <c r="E62"/>
  <c r="F62" s="1"/>
  <c r="G62" s="1"/>
  <c r="H62" s="1"/>
  <c r="E59"/>
  <c r="F59" s="1"/>
  <c r="G59" s="1"/>
  <c r="H59" s="1"/>
  <c r="E56"/>
  <c r="F56" s="1"/>
  <c r="E53"/>
  <c r="F53" s="1"/>
  <c r="G53" s="1"/>
  <c r="H53" s="1"/>
  <c r="E50"/>
  <c r="F50" s="1"/>
  <c r="G50" s="1"/>
  <c r="H50" s="1"/>
  <c r="E47"/>
  <c r="D43"/>
  <c r="E44" s="1"/>
  <c r="E40"/>
  <c r="F40" s="1"/>
  <c r="G40" s="1"/>
  <c r="H40" s="1"/>
  <c r="H11"/>
  <c r="G11"/>
  <c r="F11"/>
  <c r="E11"/>
  <c r="F8" l="1"/>
  <c r="G8" s="1"/>
  <c r="F14" s="1"/>
  <c r="G218"/>
  <c r="H8"/>
  <c r="E130"/>
  <c r="H231"/>
  <c r="E43"/>
  <c r="F44" s="1"/>
  <c r="G231"/>
  <c r="E231"/>
  <c r="F231"/>
  <c r="F47"/>
  <c r="E129"/>
  <c r="F130" s="1"/>
  <c r="G134"/>
  <c r="H134" s="1"/>
  <c r="F129"/>
  <c r="H132"/>
  <c r="F161"/>
  <c r="G56"/>
  <c r="H56" s="1"/>
  <c r="F173" l="1"/>
  <c r="F172" s="1"/>
  <c r="F174"/>
  <c r="F18"/>
  <c r="F20"/>
  <c r="F21"/>
  <c r="E14"/>
  <c r="G14"/>
  <c r="E45"/>
  <c r="G129"/>
  <c r="H130" s="1"/>
  <c r="F43"/>
  <c r="G47"/>
  <c r="H47" s="1"/>
  <c r="E128"/>
  <c r="G161"/>
  <c r="H129"/>
  <c r="G130"/>
  <c r="G174" l="1"/>
  <c r="G173"/>
  <c r="E20"/>
  <c r="E21"/>
  <c r="E18"/>
  <c r="G19"/>
  <c r="G20"/>
  <c r="G21"/>
  <c r="H43"/>
  <c r="G43"/>
  <c r="H44" s="1"/>
  <c r="F45"/>
  <c r="G44"/>
  <c r="H161"/>
  <c r="H19" l="1"/>
  <c r="H20"/>
  <c r="H21"/>
  <c r="H18"/>
  <c r="H174"/>
  <c r="H173"/>
  <c r="H172" s="1"/>
  <c r="G172"/>
  <c r="H45"/>
  <c r="G45"/>
  <c r="D14" l="1"/>
  <c r="D20" s="1"/>
  <c r="E9"/>
  <c r="E13"/>
  <c r="D18" l="1"/>
  <c r="D21"/>
  <c r="D19"/>
  <c r="F9"/>
  <c r="H9"/>
  <c r="G9"/>
  <c r="H12"/>
  <c r="G12"/>
  <c r="F12"/>
  <c r="F13" s="1"/>
  <c r="G13" l="1"/>
  <c r="H13"/>
</calcChain>
</file>

<file path=xl/sharedStrings.xml><?xml version="1.0" encoding="utf-8"?>
<sst xmlns="http://schemas.openxmlformats.org/spreadsheetml/2006/main" count="640" uniqueCount="300">
  <si>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</si>
  <si>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</si>
  <si>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</si>
  <si>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</si>
  <si>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</si>
  <si>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</si>
  <si>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</si>
  <si>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</si>
  <si>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</si>
  <si>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</si>
  <si>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</si>
  <si>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</si>
  <si>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</si>
  <si>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</si>
  <si>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</si>
  <si>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</si>
  <si>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</si>
  <si>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</si>
  <si>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</si>
  <si>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</si>
  <si>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</si>
  <si>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</si>
  <si>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</si>
  <si>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</si>
  <si>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</si>
  <si>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</si>
  <si>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</si>
  <si>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</si>
  <si>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</si>
  <si>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</si>
  <si>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</si>
  <si>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</si>
  <si>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</si>
  <si>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</si>
  <si>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</si>
  <si>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</si>
  <si>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</si>
  <si>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</si>
  <si>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</si>
  <si>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</si>
  <si>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</si>
  <si>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</si>
  <si>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</si>
  <si>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</si>
  <si>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</si>
  <si>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</si>
  <si>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</si>
  <si>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</si>
  <si>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</si>
  <si>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</si>
  <si>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</si>
  <si>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</si>
  <si>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</si>
  <si>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</si>
  <si>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</si>
  <si>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</si>
  <si>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</si>
  <si>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</si>
  <si>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</si>
  <si>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</si>
  <si>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</si>
  <si>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</si>
  <si>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</si>
  <si>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</si>
  <si>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</si>
  <si>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</si>
  <si>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</si>
  <si>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</si>
  <si>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</si>
  <si>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</si>
  <si>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</si>
  <si>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</si>
  <si>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</si>
  <si>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</si>
  <si>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</si>
  <si>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</si>
  <si>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</si>
  <si>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</si>
  <si>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</si>
  <si>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</si>
  <si>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</si>
  <si>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</si>
  <si>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</si>
  <si>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</si>
  <si>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</si>
  <si>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</si>
  <si>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</si>
  <si>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</si>
  <si>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</si>
  <si>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</si>
  <si>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</si>
  <si>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</si>
  <si>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</si>
  <si>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</si>
  <si>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</si>
  <si>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</si>
  <si>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</si>
  <si>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</si>
  <si>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</si>
  <si>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</si>
  <si>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</si>
  <si>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</si>
  <si>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</si>
  <si>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</si>
  <si>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</si>
  <si>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</si>
  <si>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</si>
  <si>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</si>
  <si>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</si>
  <si>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</si>
  <si>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</si>
  <si>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</si>
  <si>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</si>
  <si>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</si>
  <si>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</si>
  <si>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</si>
  <si>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</si>
  <si>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</si>
  <si>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</si>
  <si>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</si>
  <si>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</si>
  <si>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</si>
  <si>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</si>
  <si>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</si>
  <si>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</si>
  <si>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</si>
  <si>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</si>
  <si>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</si>
  <si>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</si>
  <si>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</si>
  <si>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</si>
  <si>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</si>
  <si>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</si>
  <si>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</si>
  <si>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</si>
  <si>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</si>
  <si>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</si>
  <si>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</si>
  <si>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</si>
  <si>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</si>
  <si>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</si>
  <si>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</si>
  <si>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</si>
  <si>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</si>
  <si>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</si>
  <si>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</si>
  <si>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</si>
  <si>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</si>
  <si>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</si>
  <si>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</si>
  <si>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</si>
  <si>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</si>
  <si>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</si>
  <si>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</si>
  <si>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</si>
  <si>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</si>
  <si>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</si>
  <si>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</si>
  <si>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</si>
  <si>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</si>
  <si>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</si>
  <si>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</si>
  <si>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</si>
  <si>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</si>
  <si>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</si>
  <si>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</si>
  <si>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</si>
  <si>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</si>
  <si>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</si>
  <si>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</si>
  <si>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</si>
  <si>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</si>
  <si>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</si>
  <si>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</si>
  <si>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</si>
  <si>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</si>
  <si>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</si>
  <si>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</si>
  <si>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</si>
  <si>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</si>
  <si>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</si>
  <si>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</si>
  <si>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</si>
  <si>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</si>
  <si>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</si>
  <si>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</si>
  <si>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</si>
  <si>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</si>
  <si>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</si>
  <si>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</si>
  <si>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</si>
  <si>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</si>
  <si>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</si>
  <si>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</si>
  <si>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</si>
  <si>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</si>
  <si>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</si>
  <si>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</si>
  <si>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</si>
  <si>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</si>
  <si>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</si>
  <si>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</si>
  <si>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</si>
  <si>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</si>
  <si>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</si>
  <si>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</si>
  <si>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</si>
  <si>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</si>
  <si>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</si>
  <si>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</si>
  <si>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</si>
  <si>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</si>
  <si>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</si>
  <si>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</si>
  <si>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</si>
  <si>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</si>
  <si>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</si>
  <si>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</si>
  <si>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</si>
  <si>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</si>
  <si>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</si>
  <si>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</si>
  <si>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</si>
  <si>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</si>
  <si>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</si>
  <si>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</si>
  <si>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</si>
  <si>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</si>
  <si>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</si>
  <si>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</si>
  <si>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</si>
  <si>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</si>
  <si>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</si>
  <si>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</si>
  <si>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</si>
  <si>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</si>
  <si>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</si>
  <si>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</si>
  <si>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</si>
  <si>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</si>
  <si>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</si>
  <si>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</si>
  <si>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</si>
  <si>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</si>
  <si>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</si>
  <si>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</si>
  <si>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</si>
  <si>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</si>
  <si>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</si>
  <si>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</si>
  <si>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</si>
  <si>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</si>
  <si>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</si>
  <si>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</si>
  <si>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</si>
  <si>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</si>
  <si>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</si>
  <si>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</si>
  <si>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</si>
  <si>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</si>
  <si>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</si>
  <si>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</si>
  <si>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</si>
  <si>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</si>
  <si>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</si>
  <si>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</si>
  <si>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</si>
  <si>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</si>
  <si>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</si>
  <si>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</si>
  <si>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</si>
  <si>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</si>
  <si>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</si>
  <si>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</si>
  <si>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</si>
  <si>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</si>
  <si>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</si>
  <si>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</si>
  <si>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</si>
  <si>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</si>
  <si>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</si>
  <si>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</si>
  <si>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</si>
  <si>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</si>
  <si>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</si>
  <si>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</si>
  <si>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</si>
  <si>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 xml:space="preserve">Мест </t>
  </si>
  <si>
    <t>5.7</t>
  </si>
  <si>
    <t>общедоступными библиотеками</t>
  </si>
  <si>
    <t>5.8</t>
  </si>
  <si>
    <t xml:space="preserve">учреждениями культурно-досугового типа </t>
  </si>
  <si>
    <t xml:space="preserve">Ед.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</si>
  <si>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</si>
  <si>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</si>
  <si>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</si>
  <si>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</si>
  <si>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</si>
  <si>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Приложение 1 к прогнозу социально-экономического развития муниципального образования «Приморское городское поселение» Выборгского района Ленинградской области на очередной финансовый 2019 год и плановый период 2020 - 2022 годы</t>
  </si>
  <si>
    <t xml:space="preserve"> муниципального образования "Приморское городское поселение" Выборгского района Ленинградской области на 2020 -  2022 годы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</si>
</sst>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10" fillId="0" borderId="0"/>
  </cellStyleXfs>
  <cellXfs count="7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5" fillId="0" borderId="0" xfId="4" applyFont="1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5" fillId="4" borderId="1" xfId="0" applyNumberFormat="1" applyFont="1" applyFill="1" applyBorder="1" applyAlignment="1" applyProtection="1">
      <alignment horizontal="center" vertical="top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2"/>
    </xf>
    <xf numFmtId="49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164" fontId="5" fillId="5" borderId="1" xfId="0" applyNumberFormat="1" applyFont="1" applyFill="1" applyBorder="1" applyAlignment="1" applyProtection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0" borderId="0" xfId="1" applyFont="1" applyAlignment="1" applyProtection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_Б1Итог-Р-итог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showWhiteSpace="0" view="pageBreakPreview" zoomScale="120" zoomScaleSheetLayoutView="120" zoomScalePageLayoutView="120" workbookViewId="0">
      <selection activeCell="E257" sqref="E257"/>
    </sheetView>
  </sheetViews>
  <sheetFormatPr defaultRowHeight="15"/>
  <cols>
    <col min="1" max="1" width="8" style="2" customWidth="1"/>
    <col min="2" max="2" width="51.85546875" customWidth="1"/>
    <col min="3" max="3" width="39.140625" customWidth="1"/>
    <col min="4" max="5" width="11.85546875" customWidth="1"/>
    <col min="6" max="6" width="12.140625" customWidth="1"/>
    <col min="7" max="8" width="12.28515625" customWidth="1"/>
    <col min="9" max="9" width="9.5703125" bestFit="1" customWidth="1"/>
  </cols>
  <sheetData>
    <row r="1" spans="1:9" ht="52.5" customHeight="1">
      <c r="D1" s="68" t="s">
        <v>298</v>
      </c>
      <c r="E1" s="68"/>
      <c r="F1" s="68"/>
      <c r="G1" s="68"/>
      <c r="H1" s="68"/>
      <c r="I1" s="5"/>
    </row>
    <row r="2" spans="1:9" ht="18.75">
      <c r="A2" s="53" t="s">
        <v>262</v>
      </c>
      <c r="B2" s="53"/>
      <c r="C2" s="53"/>
      <c r="D2" s="53"/>
      <c r="E2" s="53"/>
      <c r="F2" s="53"/>
      <c r="G2" s="53"/>
      <c r="H2" s="53"/>
    </row>
    <row r="3" spans="1:9" ht="18.75">
      <c r="A3" s="53" t="s">
        <v>299</v>
      </c>
      <c r="B3" s="53"/>
      <c r="C3" s="53"/>
      <c r="D3" s="53"/>
      <c r="E3" s="53"/>
      <c r="F3" s="53"/>
      <c r="G3" s="53"/>
      <c r="H3" s="53"/>
    </row>
    <row r="4" spans="1:9" s="7" customFormat="1" ht="12" customHeight="1">
      <c r="A4" s="6"/>
      <c r="B4" s="6"/>
      <c r="C4" s="6"/>
      <c r="D4" s="6"/>
      <c r="E4" s="6"/>
      <c r="F4" s="6"/>
      <c r="G4" s="6"/>
      <c r="H4" s="6"/>
    </row>
    <row r="5" spans="1:9">
      <c r="A5" s="51" t="s">
        <v>0</v>
      </c>
      <c r="B5" s="51" t="s">
        <v>1</v>
      </c>
      <c r="C5" s="51" t="s">
        <v>2</v>
      </c>
      <c r="D5" s="8" t="s">
        <v>3</v>
      </c>
      <c r="E5" s="8" t="s">
        <v>4</v>
      </c>
      <c r="F5" s="51" t="s">
        <v>5</v>
      </c>
      <c r="G5" s="51"/>
      <c r="H5" s="51"/>
    </row>
    <row r="6" spans="1:9">
      <c r="A6" s="51"/>
      <c r="B6" s="51"/>
      <c r="C6" s="51"/>
      <c r="D6" s="9">
        <v>2018</v>
      </c>
      <c r="E6" s="8">
        <v>2019</v>
      </c>
      <c r="F6" s="9">
        <v>2020</v>
      </c>
      <c r="G6" s="9">
        <v>2021</v>
      </c>
      <c r="H6" s="9">
        <v>2022</v>
      </c>
    </row>
    <row r="7" spans="1:9">
      <c r="A7" s="10" t="s">
        <v>6</v>
      </c>
      <c r="B7" s="51" t="s">
        <v>7</v>
      </c>
      <c r="C7" s="51"/>
      <c r="D7" s="51"/>
      <c r="E7" s="51"/>
      <c r="F7" s="51"/>
      <c r="G7" s="51"/>
      <c r="H7" s="51"/>
    </row>
    <row r="8" spans="1:9">
      <c r="A8" s="52">
        <v>1</v>
      </c>
      <c r="B8" s="11" t="s">
        <v>8</v>
      </c>
      <c r="C8" s="11" t="s">
        <v>9</v>
      </c>
      <c r="D8" s="12">
        <v>13704</v>
      </c>
      <c r="E8" s="12">
        <f>SUM(D8+E15-E16+E17)</f>
        <v>13666</v>
      </c>
      <c r="F8" s="12">
        <f t="shared" ref="F8:H8" si="0">SUM(E8+F15-F16+F17)</f>
        <v>13625</v>
      </c>
      <c r="G8" s="12">
        <f t="shared" si="0"/>
        <v>13579</v>
      </c>
      <c r="H8" s="12">
        <f t="shared" si="0"/>
        <v>13528</v>
      </c>
    </row>
    <row r="9" spans="1:9">
      <c r="A9" s="52"/>
      <c r="B9" s="11" t="s">
        <v>10</v>
      </c>
      <c r="C9" s="13" t="s">
        <v>11</v>
      </c>
      <c r="D9" s="12"/>
      <c r="E9" s="14">
        <f t="shared" ref="E9:H9" si="1">E8/D8*100</f>
        <v>99.722708698190303</v>
      </c>
      <c r="F9" s="14">
        <f>F8/E8*100</f>
        <v>99.699985365139767</v>
      </c>
      <c r="G9" s="14">
        <f t="shared" si="1"/>
        <v>99.662385321100928</v>
      </c>
      <c r="H9" s="14">
        <f t="shared" si="1"/>
        <v>99.624420060387365</v>
      </c>
    </row>
    <row r="10" spans="1:9">
      <c r="A10" s="52" t="s">
        <v>12</v>
      </c>
      <c r="B10" s="11" t="s">
        <v>13</v>
      </c>
      <c r="C10" s="13" t="s">
        <v>9</v>
      </c>
      <c r="D10" s="12">
        <v>5681</v>
      </c>
      <c r="E10" s="12">
        <v>5664</v>
      </c>
      <c r="F10" s="12">
        <v>5590</v>
      </c>
      <c r="G10" s="12">
        <v>5510</v>
      </c>
      <c r="H10" s="12">
        <v>5490</v>
      </c>
    </row>
    <row r="11" spans="1:9">
      <c r="A11" s="52"/>
      <c r="B11" s="11" t="s">
        <v>10</v>
      </c>
      <c r="C11" s="13" t="s">
        <v>11</v>
      </c>
      <c r="D11" s="14"/>
      <c r="E11" s="14">
        <f>E10/D10*100</f>
        <v>99.70075690899489</v>
      </c>
      <c r="F11" s="14">
        <f t="shared" ref="F11:H11" si="2">F10/E10*100</f>
        <v>98.693502824858754</v>
      </c>
      <c r="G11" s="14">
        <f t="shared" si="2"/>
        <v>98.568872987477647</v>
      </c>
      <c r="H11" s="14">
        <f t="shared" si="2"/>
        <v>99.637023593466424</v>
      </c>
    </row>
    <row r="12" spans="1:9">
      <c r="A12" s="52" t="s">
        <v>14</v>
      </c>
      <c r="B12" s="11" t="s">
        <v>15</v>
      </c>
      <c r="C12" s="13" t="s">
        <v>9</v>
      </c>
      <c r="D12" s="12">
        <f t="shared" ref="D12:H12" si="3">D8-D10</f>
        <v>8023</v>
      </c>
      <c r="E12" s="12">
        <f t="shared" si="3"/>
        <v>8002</v>
      </c>
      <c r="F12" s="12">
        <f t="shared" si="3"/>
        <v>8035</v>
      </c>
      <c r="G12" s="12">
        <f t="shared" si="3"/>
        <v>8069</v>
      </c>
      <c r="H12" s="12">
        <f t="shared" si="3"/>
        <v>8038</v>
      </c>
    </row>
    <row r="13" spans="1:9">
      <c r="A13" s="52"/>
      <c r="B13" s="11" t="s">
        <v>16</v>
      </c>
      <c r="C13" s="13" t="s">
        <v>11</v>
      </c>
      <c r="D13" s="12"/>
      <c r="E13" s="14">
        <f t="shared" ref="E13:H13" si="4">E12/D12*100</f>
        <v>99.738252523993523</v>
      </c>
      <c r="F13" s="14">
        <f t="shared" si="4"/>
        <v>100.41239690077481</v>
      </c>
      <c r="G13" s="14">
        <f t="shared" si="4"/>
        <v>100.42314872433104</v>
      </c>
      <c r="H13" s="14">
        <f t="shared" si="4"/>
        <v>99.615813607634152</v>
      </c>
    </row>
    <row r="14" spans="1:9">
      <c r="A14" s="15" t="s">
        <v>17</v>
      </c>
      <c r="B14" s="16" t="s">
        <v>18</v>
      </c>
      <c r="C14" s="12" t="s">
        <v>9</v>
      </c>
      <c r="D14" s="49">
        <f>(D8+E8)/2</f>
        <v>13685</v>
      </c>
      <c r="E14" s="49">
        <f t="shared" ref="E14:G14" si="5">(E8+F8)/2</f>
        <v>13645.5</v>
      </c>
      <c r="F14" s="49">
        <f t="shared" si="5"/>
        <v>13602</v>
      </c>
      <c r="G14" s="49">
        <f t="shared" si="5"/>
        <v>13553.5</v>
      </c>
      <c r="H14" s="49">
        <v>13500</v>
      </c>
    </row>
    <row r="15" spans="1:9">
      <c r="A15" s="17">
        <v>2</v>
      </c>
      <c r="B15" s="11" t="s">
        <v>19</v>
      </c>
      <c r="C15" s="13" t="s">
        <v>9</v>
      </c>
      <c r="D15" s="13">
        <v>69</v>
      </c>
      <c r="E15" s="13">
        <v>70</v>
      </c>
      <c r="F15" s="13">
        <v>72</v>
      </c>
      <c r="G15" s="13">
        <v>74</v>
      </c>
      <c r="H15" s="13">
        <v>74</v>
      </c>
    </row>
    <row r="16" spans="1:9">
      <c r="A16" s="17">
        <v>3</v>
      </c>
      <c r="B16" s="11" t="s">
        <v>20</v>
      </c>
      <c r="C16" s="13" t="s">
        <v>9</v>
      </c>
      <c r="D16" s="13">
        <v>138</v>
      </c>
      <c r="E16" s="13">
        <v>125</v>
      </c>
      <c r="F16" s="13">
        <v>130</v>
      </c>
      <c r="G16" s="13">
        <v>137</v>
      </c>
      <c r="H16" s="13">
        <v>142</v>
      </c>
    </row>
    <row r="17" spans="1:8">
      <c r="A17" s="17">
        <v>4</v>
      </c>
      <c r="B17" s="11" t="s">
        <v>21</v>
      </c>
      <c r="C17" s="13" t="s">
        <v>9</v>
      </c>
      <c r="D17" s="13">
        <v>-15</v>
      </c>
      <c r="E17" s="13">
        <v>17</v>
      </c>
      <c r="F17" s="13">
        <v>17</v>
      </c>
      <c r="G17" s="13">
        <v>17</v>
      </c>
      <c r="H17" s="13">
        <v>17</v>
      </c>
    </row>
    <row r="18" spans="1:8">
      <c r="A18" s="17">
        <v>5</v>
      </c>
      <c r="B18" s="11" t="s">
        <v>22</v>
      </c>
      <c r="C18" s="13" t="s">
        <v>23</v>
      </c>
      <c r="D18" s="18">
        <f>SUM(D15/D14)*1000</f>
        <v>5.0420168067226898</v>
      </c>
      <c r="E18" s="18">
        <f t="shared" ref="E18:H18" si="6">SUM(E15/E14)*1000</f>
        <v>5.1298963028104501</v>
      </c>
      <c r="F18" s="18">
        <f t="shared" si="6"/>
        <v>5.2933392148213505</v>
      </c>
      <c r="G18" s="50">
        <v>5.4</v>
      </c>
      <c r="H18" s="18">
        <f t="shared" si="6"/>
        <v>5.481481481481481</v>
      </c>
    </row>
    <row r="19" spans="1:8">
      <c r="A19" s="17">
        <v>6</v>
      </c>
      <c r="B19" s="11" t="s">
        <v>24</v>
      </c>
      <c r="C19" s="13" t="s">
        <v>23</v>
      </c>
      <c r="D19" s="18">
        <f>SUM(D16/D14*1000)</f>
        <v>10.08403361344538</v>
      </c>
      <c r="E19" s="50">
        <v>9.1</v>
      </c>
      <c r="F19" s="50">
        <v>9.5</v>
      </c>
      <c r="G19" s="18">
        <f t="shared" ref="G19:H19" si="7">SUM(G16/G14*1000)</f>
        <v>10.108090161212971</v>
      </c>
      <c r="H19" s="18">
        <f t="shared" si="7"/>
        <v>10.518518518518519</v>
      </c>
    </row>
    <row r="20" spans="1:8">
      <c r="A20" s="17">
        <v>7</v>
      </c>
      <c r="B20" s="11" t="s">
        <v>25</v>
      </c>
      <c r="C20" s="13" t="s">
        <v>23</v>
      </c>
      <c r="D20" s="18">
        <f>SUM(D15-D16)/D14*1000</f>
        <v>-5.0420168067226898</v>
      </c>
      <c r="E20" s="18">
        <f t="shared" ref="E20:H20" si="8">SUM(E15-E16)/E14*1000</f>
        <v>-4.0306328093510677</v>
      </c>
      <c r="F20" s="18">
        <f t="shared" si="8"/>
        <v>-4.2640788119394202</v>
      </c>
      <c r="G20" s="18">
        <f t="shared" si="8"/>
        <v>-4.6482458405577898</v>
      </c>
      <c r="H20" s="18">
        <f t="shared" si="8"/>
        <v>-5.0370370370370372</v>
      </c>
    </row>
    <row r="21" spans="1:8">
      <c r="A21" s="17">
        <v>8</v>
      </c>
      <c r="B21" s="11" t="s">
        <v>26</v>
      </c>
      <c r="C21" s="13" t="s">
        <v>23</v>
      </c>
      <c r="D21" s="18">
        <f>SUM(D17/D14*1000)</f>
        <v>-1.0960906101571064</v>
      </c>
      <c r="E21" s="18">
        <f t="shared" ref="E21:H21" si="9">SUM(E17/E14*1000)</f>
        <v>1.2458319592539666</v>
      </c>
      <c r="F21" s="18">
        <f t="shared" si="9"/>
        <v>1.2498162034994855</v>
      </c>
      <c r="G21" s="18">
        <f t="shared" si="9"/>
        <v>1.2542885601505147</v>
      </c>
      <c r="H21" s="18">
        <f t="shared" si="9"/>
        <v>1.2592592592592593</v>
      </c>
    </row>
    <row r="22" spans="1:8">
      <c r="A22" s="20" t="s">
        <v>27</v>
      </c>
      <c r="B22" s="56" t="s">
        <v>28</v>
      </c>
      <c r="C22" s="56"/>
      <c r="D22" s="56"/>
      <c r="E22" s="56"/>
      <c r="F22" s="56"/>
      <c r="G22" s="56"/>
      <c r="H22" s="56"/>
    </row>
    <row r="23" spans="1:8">
      <c r="A23" s="17">
        <v>1</v>
      </c>
      <c r="B23" s="11" t="s">
        <v>29</v>
      </c>
      <c r="C23" s="9" t="s">
        <v>9</v>
      </c>
      <c r="D23" s="13">
        <v>7000</v>
      </c>
      <c r="E23" s="13">
        <v>7000</v>
      </c>
      <c r="F23" s="13">
        <v>7000</v>
      </c>
      <c r="G23" s="13">
        <v>7000</v>
      </c>
      <c r="H23" s="13">
        <v>7000</v>
      </c>
    </row>
    <row r="24" spans="1:8" ht="25.5">
      <c r="A24" s="17" t="s">
        <v>30</v>
      </c>
      <c r="B24" s="21" t="s">
        <v>31</v>
      </c>
      <c r="C24" s="9" t="s">
        <v>11</v>
      </c>
      <c r="D24" s="13">
        <v>0.31</v>
      </c>
      <c r="E24" s="13">
        <v>0.21</v>
      </c>
      <c r="F24" s="13">
        <v>0.21</v>
      </c>
      <c r="G24" s="13">
        <v>0.21</v>
      </c>
      <c r="H24" s="13">
        <v>0.21</v>
      </c>
    </row>
    <row r="25" spans="1:8" ht="27" customHeight="1">
      <c r="A25" s="17" t="s">
        <v>32</v>
      </c>
      <c r="B25" s="21" t="s">
        <v>33</v>
      </c>
      <c r="C25" s="9" t="s">
        <v>9</v>
      </c>
      <c r="D25" s="13">
        <v>231</v>
      </c>
      <c r="E25" s="13">
        <v>231</v>
      </c>
      <c r="F25" s="13">
        <v>231</v>
      </c>
      <c r="G25" s="13">
        <v>231</v>
      </c>
      <c r="H25" s="13">
        <v>231</v>
      </c>
    </row>
    <row r="26" spans="1:8" ht="25.5">
      <c r="A26" s="17" t="s">
        <v>34</v>
      </c>
      <c r="B26" s="21" t="s">
        <v>35</v>
      </c>
      <c r="C26" s="9" t="s">
        <v>36</v>
      </c>
      <c r="D26" s="13"/>
      <c r="E26" s="13"/>
      <c r="F26" s="13"/>
      <c r="G26" s="13"/>
      <c r="H26" s="13"/>
    </row>
    <row r="27" spans="1:8" s="1" customFormat="1">
      <c r="A27" s="15" t="s">
        <v>37</v>
      </c>
      <c r="B27" s="22" t="s">
        <v>38</v>
      </c>
      <c r="C27" s="23" t="s">
        <v>36</v>
      </c>
      <c r="D27" s="16"/>
      <c r="E27" s="12"/>
      <c r="F27" s="12"/>
      <c r="G27" s="12"/>
      <c r="H27" s="12"/>
    </row>
    <row r="28" spans="1:8" s="1" customFormat="1">
      <c r="A28" s="15" t="s">
        <v>39</v>
      </c>
      <c r="B28" s="16" t="s">
        <v>40</v>
      </c>
      <c r="C28" s="23" t="s">
        <v>36</v>
      </c>
      <c r="D28" s="16"/>
      <c r="E28" s="12"/>
      <c r="F28" s="12"/>
      <c r="G28" s="12"/>
      <c r="H28" s="12"/>
    </row>
    <row r="29" spans="1:8" s="1" customFormat="1">
      <c r="A29" s="15" t="s">
        <v>41</v>
      </c>
      <c r="B29" s="16" t="s">
        <v>42</v>
      </c>
      <c r="C29" s="23" t="s">
        <v>36</v>
      </c>
      <c r="D29" s="16"/>
      <c r="E29" s="12"/>
      <c r="F29" s="12"/>
      <c r="G29" s="12"/>
      <c r="H29" s="12"/>
    </row>
    <row r="30" spans="1:8" s="1" customFormat="1" ht="25.5">
      <c r="A30" s="15" t="s">
        <v>43</v>
      </c>
      <c r="B30" s="24" t="s">
        <v>44</v>
      </c>
      <c r="C30" s="25" t="s">
        <v>9</v>
      </c>
      <c r="D30" s="26">
        <v>2791</v>
      </c>
      <c r="E30" s="26">
        <v>2722</v>
      </c>
      <c r="F30" s="26">
        <f>SUM(E30)</f>
        <v>2722</v>
      </c>
      <c r="G30" s="26">
        <f t="shared" ref="G30:H30" si="10">SUM(F30)</f>
        <v>2722</v>
      </c>
      <c r="H30" s="26">
        <f t="shared" si="10"/>
        <v>2722</v>
      </c>
    </row>
    <row r="31" spans="1:8" s="1" customFormat="1" ht="30.75" customHeight="1">
      <c r="A31" s="15" t="s">
        <v>45</v>
      </c>
      <c r="B31" s="24" t="s">
        <v>46</v>
      </c>
      <c r="C31" s="25" t="s">
        <v>47</v>
      </c>
      <c r="D31" s="27">
        <v>64117</v>
      </c>
      <c r="E31" s="27">
        <v>70537.2</v>
      </c>
      <c r="F31" s="27">
        <v>73358.7</v>
      </c>
      <c r="G31" s="27">
        <v>76293.03</v>
      </c>
      <c r="H31" s="27">
        <v>79344.759999999995</v>
      </c>
    </row>
    <row r="32" spans="1:8" s="1" customFormat="1" ht="25.5">
      <c r="A32" s="28" t="s">
        <v>48</v>
      </c>
      <c r="B32" s="24" t="s">
        <v>49</v>
      </c>
      <c r="C32" s="25" t="s">
        <v>50</v>
      </c>
      <c r="D32" s="27">
        <v>2147406.6</v>
      </c>
      <c r="E32" s="27">
        <v>2304027.1</v>
      </c>
      <c r="F32" s="27">
        <v>2396188.6</v>
      </c>
      <c r="G32" s="27">
        <v>2492035.5299999998</v>
      </c>
      <c r="H32" s="27">
        <v>2591717.2000000002</v>
      </c>
    </row>
    <row r="33" spans="1:9" ht="10.5" customHeight="1">
      <c r="A33" s="57"/>
      <c r="B33" s="57"/>
      <c r="C33" s="57"/>
      <c r="D33" s="57"/>
      <c r="E33" s="57"/>
      <c r="F33" s="57"/>
      <c r="G33" s="57"/>
      <c r="H33" s="57"/>
    </row>
    <row r="34" spans="1:9">
      <c r="A34" s="51" t="s">
        <v>0</v>
      </c>
      <c r="B34" s="51" t="s">
        <v>1</v>
      </c>
      <c r="C34" s="51" t="s">
        <v>2</v>
      </c>
      <c r="D34" s="8" t="s">
        <v>3</v>
      </c>
      <c r="E34" s="8" t="s">
        <v>4</v>
      </c>
      <c r="F34" s="51" t="s">
        <v>5</v>
      </c>
      <c r="G34" s="51"/>
      <c r="H34" s="51"/>
    </row>
    <row r="35" spans="1:9">
      <c r="A35" s="51"/>
      <c r="B35" s="51"/>
      <c r="C35" s="51"/>
      <c r="D35" s="9">
        <v>2018</v>
      </c>
      <c r="E35" s="8">
        <v>2019</v>
      </c>
      <c r="F35" s="9">
        <v>2020</v>
      </c>
      <c r="G35" s="9">
        <v>2021</v>
      </c>
      <c r="H35" s="9">
        <v>2022</v>
      </c>
    </row>
    <row r="36" spans="1:9">
      <c r="A36" s="29" t="s">
        <v>51</v>
      </c>
      <c r="B36" s="58" t="s">
        <v>52</v>
      </c>
      <c r="C36" s="58"/>
      <c r="D36" s="58"/>
      <c r="E36" s="58"/>
      <c r="F36" s="58"/>
      <c r="G36" s="58"/>
      <c r="H36" s="58"/>
    </row>
    <row r="37" spans="1:9" ht="38.25">
      <c r="A37" s="59">
        <v>1</v>
      </c>
      <c r="B37" s="30" t="s">
        <v>53</v>
      </c>
      <c r="C37" s="24" t="s">
        <v>50</v>
      </c>
      <c r="D37" s="31"/>
      <c r="E37" s="31"/>
      <c r="F37" s="31"/>
      <c r="G37" s="31"/>
      <c r="H37" s="31"/>
    </row>
    <row r="38" spans="1:9" ht="30.75" customHeight="1">
      <c r="A38" s="59"/>
      <c r="B38" s="30" t="s">
        <v>54</v>
      </c>
      <c r="C38" s="24" t="s">
        <v>55</v>
      </c>
      <c r="D38" s="31"/>
      <c r="E38" s="31"/>
      <c r="F38" s="31"/>
      <c r="G38" s="31"/>
      <c r="H38" s="31"/>
    </row>
    <row r="39" spans="1:9">
      <c r="A39" s="59"/>
      <c r="B39" s="32" t="s">
        <v>56</v>
      </c>
      <c r="C39" s="24" t="s">
        <v>57</v>
      </c>
      <c r="D39" s="31"/>
      <c r="E39" s="31"/>
      <c r="F39" s="31"/>
      <c r="G39" s="31"/>
      <c r="H39" s="31"/>
    </row>
    <row r="40" spans="1:9" ht="51" hidden="1">
      <c r="A40" s="59" t="s">
        <v>30</v>
      </c>
      <c r="B40" s="30" t="s">
        <v>58</v>
      </c>
      <c r="C40" s="24" t="s">
        <v>59</v>
      </c>
      <c r="D40" s="31"/>
      <c r="E40" s="31">
        <f>D40*E41*E42/10000</f>
        <v>0</v>
      </c>
      <c r="F40" s="31">
        <f>E40*F41*F42/10000</f>
        <v>0</v>
      </c>
      <c r="G40" s="31">
        <f>F40*G41*G42/10000</f>
        <v>0</v>
      </c>
      <c r="H40" s="31">
        <f>G40*H41*H42/10000</f>
        <v>0</v>
      </c>
    </row>
    <row r="41" spans="1:9" ht="25.5" hidden="1">
      <c r="A41" s="59"/>
      <c r="B41" s="32" t="s">
        <v>60</v>
      </c>
      <c r="C41" s="24" t="s">
        <v>55</v>
      </c>
      <c r="D41" s="31"/>
      <c r="E41" s="31"/>
      <c r="F41" s="31"/>
      <c r="G41" s="31"/>
      <c r="H41" s="31"/>
      <c r="I41" s="1"/>
    </row>
    <row r="42" spans="1:9" hidden="1">
      <c r="A42" s="59"/>
      <c r="B42" s="30" t="s">
        <v>61</v>
      </c>
      <c r="C42" s="24" t="s">
        <v>57</v>
      </c>
      <c r="D42" s="31"/>
      <c r="E42" s="31"/>
      <c r="F42" s="31"/>
      <c r="G42" s="31"/>
      <c r="H42" s="31"/>
    </row>
    <row r="43" spans="1:9" ht="51" hidden="1">
      <c r="A43" s="60">
        <v>3</v>
      </c>
      <c r="B43" s="30" t="s">
        <v>62</v>
      </c>
      <c r="C43" s="24" t="s">
        <v>59</v>
      </c>
      <c r="D43" s="31">
        <f>D47+D56+D59+D62+D65+D68+D71+D74+D77+D80+D83+D86+D89+D92+D50+D53+D95+D98+D101+D104+D107+D110+D113+D116</f>
        <v>0</v>
      </c>
      <c r="E43" s="31">
        <f t="shared" ref="E43:H43" si="11">E47+E56+E59+E62+E65+E68+E71+E74+E77+E80+E83+E86+E89+E92+E50+E53+E95+E98+E101+E104+E107+E110+E113+E116</f>
        <v>0</v>
      </c>
      <c r="F43" s="31">
        <f t="shared" si="11"/>
        <v>0</v>
      </c>
      <c r="G43" s="31">
        <f t="shared" si="11"/>
        <v>0</v>
      </c>
      <c r="H43" s="31">
        <f t="shared" si="11"/>
        <v>0</v>
      </c>
    </row>
    <row r="44" spans="1:9" ht="25.5" hidden="1">
      <c r="A44" s="60"/>
      <c r="B44" s="30" t="s">
        <v>63</v>
      </c>
      <c r="C44" s="24" t="s">
        <v>55</v>
      </c>
      <c r="D44" s="31"/>
      <c r="E44" s="31" t="e">
        <f>(D47*E48+D56*E57+D59*E60+D62*E63+D65*E66+D68*E69+D71*E72+D74*E75+D77*E78+D80*E81+D83*E84+D86*E87+D89*E90+D92*E93)/D43</f>
        <v>#DIV/0!</v>
      </c>
      <c r="F44" s="31" t="e">
        <f>(E47*F48+E56*F57+E59*F60+E62*F63+E65*F66+E68*F69+E71*F72+E74*F75+E77*F78+E80*F81+E83*F84+E86*F87+E89*F90+E92*F93)/E43</f>
        <v>#DIV/0!</v>
      </c>
      <c r="G44" s="31" t="e">
        <f>(F47*G48+F56*G57+F59*G60+F62*G63+F65*G66+F68*G69+F71*G72+F74*G75+F77*G78+F80*G81+F83*G84+F86*G87+F89*G90+F92*G93)/F43</f>
        <v>#DIV/0!</v>
      </c>
      <c r="H44" s="31" t="e">
        <f>(G47*H48+G56*H57+G59*H60+G62*H63+G65*H66+G68*H69+G71*H72+G74*H75+G77*H78+G80*H81+G83*H84+G86*H87+G89*H90+G92*H93)/G43</f>
        <v>#DIV/0!</v>
      </c>
    </row>
    <row r="45" spans="1:9" hidden="1">
      <c r="A45" s="60"/>
      <c r="B45" s="30" t="s">
        <v>61</v>
      </c>
      <c r="C45" s="24" t="s">
        <v>57</v>
      </c>
      <c r="D45" s="31"/>
      <c r="E45" s="31" t="e">
        <f>E43/D43/E44*10000</f>
        <v>#DIV/0!</v>
      </c>
      <c r="F45" s="31" t="e">
        <f>F43/E43/F44*10000</f>
        <v>#DIV/0!</v>
      </c>
      <c r="G45" s="31" t="e">
        <f>G43/F43/G44*10000</f>
        <v>#DIV/0!</v>
      </c>
      <c r="H45" s="31" t="e">
        <f>H43/G43/H44*10000</f>
        <v>#DIV/0!</v>
      </c>
    </row>
    <row r="46" spans="1:9" hidden="1">
      <c r="A46" s="17"/>
      <c r="B46" s="55" t="s">
        <v>64</v>
      </c>
      <c r="C46" s="55"/>
      <c r="D46" s="55"/>
      <c r="E46" s="55"/>
      <c r="F46" s="55"/>
      <c r="G46" s="55"/>
      <c r="H46" s="55"/>
    </row>
    <row r="47" spans="1:9" hidden="1">
      <c r="A47" s="54" t="s">
        <v>65</v>
      </c>
      <c r="B47" s="30" t="s">
        <v>66</v>
      </c>
      <c r="C47" s="30" t="s">
        <v>59</v>
      </c>
      <c r="D47" s="33"/>
      <c r="E47" s="31">
        <f>D47*E48*E49/10000</f>
        <v>0</v>
      </c>
      <c r="F47" s="31">
        <f>E47*F48*F49/10000</f>
        <v>0</v>
      </c>
      <c r="G47" s="31">
        <f>F47*G48*G49/10000</f>
        <v>0</v>
      </c>
      <c r="H47" s="31">
        <f>G47*H48*H49/10000</f>
        <v>0</v>
      </c>
    </row>
    <row r="48" spans="1:9" ht="25.5" hidden="1">
      <c r="A48" s="54"/>
      <c r="B48" s="30" t="s">
        <v>63</v>
      </c>
      <c r="C48" s="30" t="s">
        <v>55</v>
      </c>
      <c r="D48" s="31"/>
      <c r="E48" s="31"/>
      <c r="F48" s="31"/>
      <c r="G48" s="31"/>
      <c r="H48" s="31"/>
    </row>
    <row r="49" spans="1:8" hidden="1">
      <c r="A49" s="54"/>
      <c r="B49" s="30" t="s">
        <v>61</v>
      </c>
      <c r="C49" s="30" t="s">
        <v>57</v>
      </c>
      <c r="D49" s="31"/>
      <c r="E49" s="31"/>
      <c r="F49" s="31"/>
      <c r="G49" s="31"/>
      <c r="H49" s="31"/>
    </row>
    <row r="50" spans="1:8" hidden="1">
      <c r="A50" s="54" t="s">
        <v>67</v>
      </c>
      <c r="B50" s="30" t="s">
        <v>68</v>
      </c>
      <c r="C50" s="30" t="s">
        <v>59</v>
      </c>
      <c r="D50" s="31"/>
      <c r="E50" s="31">
        <f>D50*E51*E52/10000</f>
        <v>0</v>
      </c>
      <c r="F50" s="31">
        <f>E50*F51*F52/10000</f>
        <v>0</v>
      </c>
      <c r="G50" s="31">
        <f>F50*G51*G52/10000</f>
        <v>0</v>
      </c>
      <c r="H50" s="31">
        <f>G50*H51*H52/10000</f>
        <v>0</v>
      </c>
    </row>
    <row r="51" spans="1:8" ht="25.5" hidden="1">
      <c r="A51" s="54"/>
      <c r="B51" s="30" t="s">
        <v>63</v>
      </c>
      <c r="C51" s="30" t="s">
        <v>55</v>
      </c>
      <c r="D51" s="31"/>
      <c r="E51" s="31"/>
      <c r="F51" s="31"/>
      <c r="G51" s="31"/>
      <c r="H51" s="31"/>
    </row>
    <row r="52" spans="1:8" hidden="1">
      <c r="A52" s="54"/>
      <c r="B52" s="30" t="s">
        <v>61</v>
      </c>
      <c r="C52" s="30" t="s">
        <v>57</v>
      </c>
      <c r="D52" s="31"/>
      <c r="E52" s="31"/>
      <c r="F52" s="31"/>
      <c r="G52" s="31"/>
      <c r="H52" s="31"/>
    </row>
    <row r="53" spans="1:8" hidden="1">
      <c r="A53" s="54" t="s">
        <v>69</v>
      </c>
      <c r="B53" s="30" t="s">
        <v>70</v>
      </c>
      <c r="C53" s="30" t="s">
        <v>59</v>
      </c>
      <c r="D53" s="31"/>
      <c r="E53" s="31">
        <f>D53*E54*E55/10000</f>
        <v>0</v>
      </c>
      <c r="F53" s="31">
        <f>E53*F54*F55/10000</f>
        <v>0</v>
      </c>
      <c r="G53" s="31">
        <f>F53*G54*G55/10000</f>
        <v>0</v>
      </c>
      <c r="H53" s="31">
        <f>G53*H54*H55/10000</f>
        <v>0</v>
      </c>
    </row>
    <row r="54" spans="1:8" ht="25.5" hidden="1">
      <c r="A54" s="54"/>
      <c r="B54" s="30" t="s">
        <v>63</v>
      </c>
      <c r="C54" s="30" t="s">
        <v>55</v>
      </c>
      <c r="D54" s="31"/>
      <c r="E54" s="31"/>
      <c r="F54" s="31"/>
      <c r="G54" s="31"/>
      <c r="H54" s="31"/>
    </row>
    <row r="55" spans="1:8" hidden="1">
      <c r="A55" s="54"/>
      <c r="B55" s="30" t="s">
        <v>61</v>
      </c>
      <c r="C55" s="30" t="s">
        <v>57</v>
      </c>
      <c r="D55" s="31"/>
      <c r="E55" s="31"/>
      <c r="F55" s="31"/>
      <c r="G55" s="31"/>
      <c r="H55" s="31"/>
    </row>
    <row r="56" spans="1:8" hidden="1">
      <c r="A56" s="54" t="s">
        <v>71</v>
      </c>
      <c r="B56" s="30" t="s">
        <v>72</v>
      </c>
      <c r="C56" s="30" t="s">
        <v>59</v>
      </c>
      <c r="D56" s="33"/>
      <c r="E56" s="31">
        <f>D56*E57*E58/10000</f>
        <v>0</v>
      </c>
      <c r="F56" s="31">
        <f>E56*F57*F58/10000</f>
        <v>0</v>
      </c>
      <c r="G56" s="31">
        <f>F56*G57*G58/10000</f>
        <v>0</v>
      </c>
      <c r="H56" s="31">
        <f>G56*H57*H58/10000</f>
        <v>0</v>
      </c>
    </row>
    <row r="57" spans="1:8" ht="25.5" hidden="1">
      <c r="A57" s="54"/>
      <c r="B57" s="30" t="s">
        <v>63</v>
      </c>
      <c r="C57" s="30" t="s">
        <v>55</v>
      </c>
      <c r="D57" s="31"/>
      <c r="E57" s="31"/>
      <c r="F57" s="31"/>
      <c r="G57" s="31"/>
      <c r="H57" s="31"/>
    </row>
    <row r="58" spans="1:8" hidden="1">
      <c r="A58" s="54"/>
      <c r="B58" s="30" t="s">
        <v>61</v>
      </c>
      <c r="C58" s="30" t="s">
        <v>57</v>
      </c>
      <c r="D58" s="31"/>
      <c r="E58" s="31"/>
      <c r="F58" s="31"/>
      <c r="G58" s="31"/>
      <c r="H58" s="31"/>
    </row>
    <row r="59" spans="1:8" hidden="1">
      <c r="A59" s="54" t="s">
        <v>73</v>
      </c>
      <c r="B59" s="30" t="s">
        <v>74</v>
      </c>
      <c r="C59" s="30" t="s">
        <v>59</v>
      </c>
      <c r="D59" s="33"/>
      <c r="E59" s="31">
        <f>D59*E60*E61/10000</f>
        <v>0</v>
      </c>
      <c r="F59" s="31">
        <f>E59*F60*F61/10000</f>
        <v>0</v>
      </c>
      <c r="G59" s="31">
        <f>F59*G60*G61/10000</f>
        <v>0</v>
      </c>
      <c r="H59" s="31">
        <f>G59*H60*H61/10000</f>
        <v>0</v>
      </c>
    </row>
    <row r="60" spans="1:8" ht="25.5" hidden="1">
      <c r="A60" s="54"/>
      <c r="B60" s="30" t="s">
        <v>63</v>
      </c>
      <c r="C60" s="30" t="s">
        <v>55</v>
      </c>
      <c r="D60" s="31"/>
      <c r="E60" s="31"/>
      <c r="F60" s="31"/>
      <c r="G60" s="31"/>
      <c r="H60" s="31"/>
    </row>
    <row r="61" spans="1:8" hidden="1">
      <c r="A61" s="54"/>
      <c r="B61" s="30" t="s">
        <v>61</v>
      </c>
      <c r="C61" s="30" t="s">
        <v>57</v>
      </c>
      <c r="D61" s="31"/>
      <c r="E61" s="31"/>
      <c r="F61" s="31"/>
      <c r="G61" s="31"/>
      <c r="H61" s="31"/>
    </row>
    <row r="62" spans="1:8" hidden="1">
      <c r="A62" s="54" t="s">
        <v>75</v>
      </c>
      <c r="B62" s="30" t="s">
        <v>76</v>
      </c>
      <c r="C62" s="30" t="s">
        <v>59</v>
      </c>
      <c r="D62" s="33"/>
      <c r="E62" s="31">
        <f>D62*E63*E64/10000</f>
        <v>0</v>
      </c>
      <c r="F62" s="31">
        <f>E62*F63*F64/10000</f>
        <v>0</v>
      </c>
      <c r="G62" s="31">
        <f>F62*G63*G64/10000</f>
        <v>0</v>
      </c>
      <c r="H62" s="31">
        <f>G62*H63*H64/10000</f>
        <v>0</v>
      </c>
    </row>
    <row r="63" spans="1:8" ht="25.5" hidden="1">
      <c r="A63" s="54"/>
      <c r="B63" s="30" t="s">
        <v>63</v>
      </c>
      <c r="C63" s="30" t="s">
        <v>55</v>
      </c>
      <c r="D63" s="31"/>
      <c r="E63" s="31"/>
      <c r="F63" s="31"/>
      <c r="G63" s="31"/>
      <c r="H63" s="31"/>
    </row>
    <row r="64" spans="1:8" hidden="1">
      <c r="A64" s="54"/>
      <c r="B64" s="30" t="s">
        <v>61</v>
      </c>
      <c r="C64" s="30" t="s">
        <v>57</v>
      </c>
      <c r="D64" s="31"/>
      <c r="E64" s="31"/>
      <c r="F64" s="31"/>
      <c r="G64" s="31"/>
      <c r="H64" s="31"/>
    </row>
    <row r="65" spans="1:8" ht="38.25" hidden="1">
      <c r="A65" s="54" t="s">
        <v>77</v>
      </c>
      <c r="B65" s="30" t="s">
        <v>78</v>
      </c>
      <c r="C65" s="30" t="s">
        <v>59</v>
      </c>
      <c r="D65" s="33"/>
      <c r="E65" s="31">
        <f>D65*E66*E67/10000</f>
        <v>0</v>
      </c>
      <c r="F65" s="31">
        <f>E65*F66*F67/10000</f>
        <v>0</v>
      </c>
      <c r="G65" s="31">
        <f>F65*G66*G67/10000</f>
        <v>0</v>
      </c>
      <c r="H65" s="31">
        <f>G65*H66*H67/10000</f>
        <v>0</v>
      </c>
    </row>
    <row r="66" spans="1:8" ht="25.5" hidden="1">
      <c r="A66" s="54"/>
      <c r="B66" s="30" t="s">
        <v>63</v>
      </c>
      <c r="C66" s="30" t="s">
        <v>55</v>
      </c>
      <c r="D66" s="31"/>
      <c r="E66" s="31"/>
      <c r="F66" s="31"/>
      <c r="G66" s="31"/>
      <c r="H66" s="31"/>
    </row>
    <row r="67" spans="1:8" hidden="1">
      <c r="A67" s="54"/>
      <c r="B67" s="30" t="s">
        <v>61</v>
      </c>
      <c r="C67" s="30" t="s">
        <v>57</v>
      </c>
      <c r="D67" s="31"/>
      <c r="E67" s="31"/>
      <c r="F67" s="31"/>
      <c r="G67" s="31"/>
      <c r="H67" s="31"/>
    </row>
    <row r="68" spans="1:8" ht="25.5" hidden="1">
      <c r="A68" s="54" t="s">
        <v>79</v>
      </c>
      <c r="B68" s="30" t="s">
        <v>80</v>
      </c>
      <c r="C68" s="30" t="s">
        <v>59</v>
      </c>
      <c r="D68" s="33"/>
      <c r="E68" s="31">
        <f>D68*E69*E70/10000</f>
        <v>0</v>
      </c>
      <c r="F68" s="31">
        <f>E68*F69*F70/10000</f>
        <v>0</v>
      </c>
      <c r="G68" s="31">
        <f>F68*G69*G70/10000</f>
        <v>0</v>
      </c>
      <c r="H68" s="31">
        <f>G68*H69*H70/10000</f>
        <v>0</v>
      </c>
    </row>
    <row r="69" spans="1:8" ht="25.5" hidden="1">
      <c r="A69" s="54"/>
      <c r="B69" s="30" t="s">
        <v>63</v>
      </c>
      <c r="C69" s="30" t="s">
        <v>55</v>
      </c>
      <c r="D69" s="31"/>
      <c r="E69" s="31"/>
      <c r="F69" s="31"/>
      <c r="G69" s="31"/>
      <c r="H69" s="31"/>
    </row>
    <row r="70" spans="1:8" hidden="1">
      <c r="A70" s="54"/>
      <c r="B70" s="30" t="s">
        <v>61</v>
      </c>
      <c r="C70" s="30" t="s">
        <v>57</v>
      </c>
      <c r="D70" s="31"/>
      <c r="E70" s="31"/>
      <c r="F70" s="31"/>
      <c r="G70" s="31"/>
      <c r="H70" s="31"/>
    </row>
    <row r="71" spans="1:8" ht="25.5" hidden="1">
      <c r="A71" s="54" t="s">
        <v>81</v>
      </c>
      <c r="B71" s="30" t="s">
        <v>82</v>
      </c>
      <c r="C71" s="30" t="s">
        <v>59</v>
      </c>
      <c r="D71" s="33"/>
      <c r="E71" s="31">
        <f>D71*E72*E73/10000</f>
        <v>0</v>
      </c>
      <c r="F71" s="31">
        <f>E71*F72*F73/10000</f>
        <v>0</v>
      </c>
      <c r="G71" s="31">
        <f>F71*G72*G73/10000</f>
        <v>0</v>
      </c>
      <c r="H71" s="31">
        <f>G71*H72*H73/10000</f>
        <v>0</v>
      </c>
    </row>
    <row r="72" spans="1:8" ht="25.5" hidden="1">
      <c r="A72" s="54"/>
      <c r="B72" s="30" t="s">
        <v>63</v>
      </c>
      <c r="C72" s="30" t="s">
        <v>55</v>
      </c>
      <c r="D72" s="31"/>
      <c r="E72" s="31"/>
      <c r="F72" s="31"/>
      <c r="G72" s="31"/>
      <c r="H72" s="31"/>
    </row>
    <row r="73" spans="1:8" hidden="1">
      <c r="A73" s="54"/>
      <c r="B73" s="30" t="s">
        <v>61</v>
      </c>
      <c r="C73" s="30" t="s">
        <v>57</v>
      </c>
      <c r="D73" s="31"/>
      <c r="E73" s="31"/>
      <c r="F73" s="31"/>
      <c r="G73" s="31"/>
      <c r="H73" s="31"/>
    </row>
    <row r="74" spans="1:8" hidden="1">
      <c r="A74" s="54" t="s">
        <v>83</v>
      </c>
      <c r="B74" s="30" t="s">
        <v>84</v>
      </c>
      <c r="C74" s="30" t="s">
        <v>59</v>
      </c>
      <c r="D74" s="33"/>
      <c r="E74" s="31">
        <f>D74*E75*E76/10000</f>
        <v>0</v>
      </c>
      <c r="F74" s="31">
        <f>E74*F75*F76/10000</f>
        <v>0</v>
      </c>
      <c r="G74" s="31">
        <f>F74*G75*G76/10000</f>
        <v>0</v>
      </c>
      <c r="H74" s="31">
        <f>G74*H75*H76/10000</f>
        <v>0</v>
      </c>
    </row>
    <row r="75" spans="1:8" ht="25.5" hidden="1">
      <c r="A75" s="54"/>
      <c r="B75" s="30" t="s">
        <v>63</v>
      </c>
      <c r="C75" s="30" t="s">
        <v>55</v>
      </c>
      <c r="D75" s="31"/>
      <c r="E75" s="31"/>
      <c r="F75" s="31"/>
      <c r="G75" s="31"/>
      <c r="H75" s="31"/>
    </row>
    <row r="76" spans="1:8" hidden="1">
      <c r="A76" s="54"/>
      <c r="B76" s="30" t="s">
        <v>61</v>
      </c>
      <c r="C76" s="30" t="s">
        <v>57</v>
      </c>
      <c r="D76" s="31"/>
      <c r="E76" s="31"/>
      <c r="F76" s="31"/>
      <c r="G76" s="31"/>
      <c r="H76" s="31"/>
    </row>
    <row r="77" spans="1:8" ht="25.5" hidden="1">
      <c r="A77" s="54" t="s">
        <v>85</v>
      </c>
      <c r="B77" s="30" t="s">
        <v>86</v>
      </c>
      <c r="C77" s="30" t="s">
        <v>59</v>
      </c>
      <c r="D77" s="33"/>
      <c r="E77" s="31">
        <f>D77*E78*E79/10000</f>
        <v>0</v>
      </c>
      <c r="F77" s="31">
        <f>E77*F78*F79/10000</f>
        <v>0</v>
      </c>
      <c r="G77" s="31">
        <f>F77*G78*G79/10000</f>
        <v>0</v>
      </c>
      <c r="H77" s="31">
        <f>G77*H78*H79/10000</f>
        <v>0</v>
      </c>
    </row>
    <row r="78" spans="1:8" ht="25.5" hidden="1">
      <c r="A78" s="54"/>
      <c r="B78" s="30" t="s">
        <v>63</v>
      </c>
      <c r="C78" s="30" t="s">
        <v>55</v>
      </c>
      <c r="D78" s="31"/>
      <c r="E78" s="31"/>
      <c r="F78" s="31"/>
      <c r="G78" s="31"/>
      <c r="H78" s="31"/>
    </row>
    <row r="79" spans="1:8" hidden="1">
      <c r="A79" s="54"/>
      <c r="B79" s="30" t="s">
        <v>61</v>
      </c>
      <c r="C79" s="30" t="s">
        <v>57</v>
      </c>
      <c r="D79" s="31"/>
      <c r="E79" s="31"/>
      <c r="F79" s="31"/>
      <c r="G79" s="31"/>
      <c r="H79" s="31"/>
    </row>
    <row r="80" spans="1:8" ht="25.5" hidden="1">
      <c r="A80" s="54" t="s">
        <v>87</v>
      </c>
      <c r="B80" s="30" t="s">
        <v>88</v>
      </c>
      <c r="C80" s="30" t="s">
        <v>59</v>
      </c>
      <c r="D80" s="33"/>
      <c r="E80" s="31">
        <f>D80*E81*E82/10000</f>
        <v>0</v>
      </c>
      <c r="F80" s="31">
        <f>E80*F81*F82/10000</f>
        <v>0</v>
      </c>
      <c r="G80" s="31">
        <f>F80*G81*G82/10000</f>
        <v>0</v>
      </c>
      <c r="H80" s="31">
        <f>G80*H81*H82/10000</f>
        <v>0</v>
      </c>
    </row>
    <row r="81" spans="1:8" ht="25.5" hidden="1">
      <c r="A81" s="54"/>
      <c r="B81" s="30" t="s">
        <v>63</v>
      </c>
      <c r="C81" s="30" t="s">
        <v>55</v>
      </c>
      <c r="D81" s="31"/>
      <c r="E81" s="31"/>
      <c r="F81" s="31"/>
      <c r="G81" s="31"/>
      <c r="H81" s="31"/>
    </row>
    <row r="82" spans="1:8" hidden="1">
      <c r="A82" s="54"/>
      <c r="B82" s="30" t="s">
        <v>61</v>
      </c>
      <c r="C82" s="30" t="s">
        <v>57</v>
      </c>
      <c r="D82" s="31"/>
      <c r="E82" s="31"/>
      <c r="F82" s="31"/>
      <c r="G82" s="31"/>
      <c r="H82" s="31"/>
    </row>
    <row r="83" spans="1:8" ht="25.5" hidden="1">
      <c r="A83" s="54" t="s">
        <v>89</v>
      </c>
      <c r="B83" s="30" t="s">
        <v>90</v>
      </c>
      <c r="C83" s="30" t="s">
        <v>59</v>
      </c>
      <c r="D83" s="33"/>
      <c r="E83" s="31">
        <f>D83*E84*E85/10000</f>
        <v>0</v>
      </c>
      <c r="F83" s="31">
        <f>E83*F84*F85/10000</f>
        <v>0</v>
      </c>
      <c r="G83" s="31">
        <f>F83*G84*G85/10000</f>
        <v>0</v>
      </c>
      <c r="H83" s="31">
        <f>G83*H84*H85/10000</f>
        <v>0</v>
      </c>
    </row>
    <row r="84" spans="1:8" ht="25.5" hidden="1">
      <c r="A84" s="54"/>
      <c r="B84" s="30" t="s">
        <v>63</v>
      </c>
      <c r="C84" s="30" t="s">
        <v>55</v>
      </c>
      <c r="D84" s="31"/>
      <c r="E84" s="31"/>
      <c r="F84" s="31"/>
      <c r="G84" s="31"/>
      <c r="H84" s="31"/>
    </row>
    <row r="85" spans="1:8" hidden="1">
      <c r="A85" s="54"/>
      <c r="B85" s="30" t="s">
        <v>61</v>
      </c>
      <c r="C85" s="30" t="s">
        <v>57</v>
      </c>
      <c r="D85" s="31"/>
      <c r="E85" s="31"/>
      <c r="F85" s="31"/>
      <c r="G85" s="31"/>
      <c r="H85" s="31"/>
    </row>
    <row r="86" spans="1:8" ht="25.5" hidden="1">
      <c r="A86" s="54" t="s">
        <v>91</v>
      </c>
      <c r="B86" s="30" t="s">
        <v>92</v>
      </c>
      <c r="C86" s="30" t="s">
        <v>59</v>
      </c>
      <c r="D86" s="33"/>
      <c r="E86" s="31">
        <f>D86*E87*E88/10000</f>
        <v>0</v>
      </c>
      <c r="F86" s="31">
        <f>E86*F87*F88/10000</f>
        <v>0</v>
      </c>
      <c r="G86" s="31">
        <f>F86*G87*G88/10000</f>
        <v>0</v>
      </c>
      <c r="H86" s="31">
        <f>G86*H87*H88/10000</f>
        <v>0</v>
      </c>
    </row>
    <row r="87" spans="1:8" ht="25.5" hidden="1">
      <c r="A87" s="54"/>
      <c r="B87" s="30" t="s">
        <v>63</v>
      </c>
      <c r="C87" s="30" t="s">
        <v>55</v>
      </c>
      <c r="D87" s="31"/>
      <c r="E87" s="31"/>
      <c r="F87" s="31"/>
      <c r="G87" s="31"/>
      <c r="H87" s="31"/>
    </row>
    <row r="88" spans="1:8" hidden="1">
      <c r="A88" s="54"/>
      <c r="B88" s="30" t="s">
        <v>61</v>
      </c>
      <c r="C88" s="30" t="s">
        <v>57</v>
      </c>
      <c r="D88" s="31"/>
      <c r="E88" s="31"/>
      <c r="F88" s="31"/>
      <c r="G88" s="31"/>
      <c r="H88" s="31"/>
    </row>
    <row r="89" spans="1:8" hidden="1">
      <c r="A89" s="54" t="s">
        <v>93</v>
      </c>
      <c r="B89" s="30" t="s">
        <v>94</v>
      </c>
      <c r="C89" s="30" t="s">
        <v>59</v>
      </c>
      <c r="D89" s="33"/>
      <c r="E89" s="31">
        <f>D89*E90*E91/10000</f>
        <v>0</v>
      </c>
      <c r="F89" s="31">
        <f>E89*F90*F91/10000</f>
        <v>0</v>
      </c>
      <c r="G89" s="31">
        <f>F89*G90*G91/10000</f>
        <v>0</v>
      </c>
      <c r="H89" s="31">
        <f>G89*H90*H91/10000</f>
        <v>0</v>
      </c>
    </row>
    <row r="90" spans="1:8" ht="25.5" hidden="1">
      <c r="A90" s="54"/>
      <c r="B90" s="30" t="s">
        <v>63</v>
      </c>
      <c r="C90" s="30" t="s">
        <v>55</v>
      </c>
      <c r="D90" s="31"/>
      <c r="E90" s="31"/>
      <c r="F90" s="31"/>
      <c r="G90" s="31"/>
      <c r="H90" s="31"/>
    </row>
    <row r="91" spans="1:8" hidden="1">
      <c r="A91" s="54"/>
      <c r="B91" s="30" t="s">
        <v>61</v>
      </c>
      <c r="C91" s="30" t="s">
        <v>57</v>
      </c>
      <c r="D91" s="31"/>
      <c r="E91" s="31"/>
      <c r="F91" s="31"/>
      <c r="G91" s="31"/>
      <c r="H91" s="31"/>
    </row>
    <row r="92" spans="1:8" ht="25.5" hidden="1">
      <c r="A92" s="54" t="s">
        <v>95</v>
      </c>
      <c r="B92" s="30" t="s">
        <v>96</v>
      </c>
      <c r="C92" s="30" t="s">
        <v>59</v>
      </c>
      <c r="D92" s="33"/>
      <c r="E92" s="31">
        <f>D92*E93*E94/10000</f>
        <v>0</v>
      </c>
      <c r="F92" s="31">
        <f>E92*F93*F94/10000</f>
        <v>0</v>
      </c>
      <c r="G92" s="31">
        <f>F92*G93*G94/10000</f>
        <v>0</v>
      </c>
      <c r="H92" s="31">
        <f>G92*H93*H94/10000</f>
        <v>0</v>
      </c>
    </row>
    <row r="93" spans="1:8" ht="25.5" hidden="1">
      <c r="A93" s="54"/>
      <c r="B93" s="30" t="s">
        <v>63</v>
      </c>
      <c r="C93" s="30" t="s">
        <v>55</v>
      </c>
      <c r="D93" s="31"/>
      <c r="E93" s="31"/>
      <c r="F93" s="31"/>
      <c r="G93" s="31"/>
      <c r="H93" s="31"/>
    </row>
    <row r="94" spans="1:8" hidden="1">
      <c r="A94" s="54"/>
      <c r="B94" s="30" t="s">
        <v>61</v>
      </c>
      <c r="C94" s="30" t="s">
        <v>57</v>
      </c>
      <c r="D94" s="31"/>
      <c r="E94" s="31"/>
      <c r="F94" s="31"/>
      <c r="G94" s="31"/>
      <c r="H94" s="31"/>
    </row>
    <row r="95" spans="1:8" ht="25.5" hidden="1">
      <c r="A95" s="54" t="s">
        <v>97</v>
      </c>
      <c r="B95" s="30" t="s">
        <v>98</v>
      </c>
      <c r="C95" s="30" t="s">
        <v>59</v>
      </c>
      <c r="D95" s="33"/>
      <c r="E95" s="31">
        <f>D95*E96*E97/10000</f>
        <v>0</v>
      </c>
      <c r="F95" s="31">
        <f>E95*F96*F97/10000</f>
        <v>0</v>
      </c>
      <c r="G95" s="31">
        <f>F95*G96*G97/10000</f>
        <v>0</v>
      </c>
      <c r="H95" s="31">
        <f>G95*H96*H97/10000</f>
        <v>0</v>
      </c>
    </row>
    <row r="96" spans="1:8" ht="25.5" hidden="1">
      <c r="A96" s="54"/>
      <c r="B96" s="30" t="s">
        <v>63</v>
      </c>
      <c r="C96" s="30" t="s">
        <v>55</v>
      </c>
      <c r="D96" s="31"/>
      <c r="E96" s="31"/>
      <c r="F96" s="31"/>
      <c r="G96" s="31"/>
      <c r="H96" s="31"/>
    </row>
    <row r="97" spans="1:8" hidden="1">
      <c r="A97" s="54"/>
      <c r="B97" s="30" t="s">
        <v>61</v>
      </c>
      <c r="C97" s="30" t="s">
        <v>57</v>
      </c>
      <c r="D97" s="31"/>
      <c r="E97" s="31"/>
      <c r="F97" s="31"/>
      <c r="G97" s="31"/>
      <c r="H97" s="31"/>
    </row>
    <row r="98" spans="1:8" ht="25.5" hidden="1">
      <c r="A98" s="54" t="s">
        <v>99</v>
      </c>
      <c r="B98" s="30" t="s">
        <v>100</v>
      </c>
      <c r="C98" s="30" t="s">
        <v>59</v>
      </c>
      <c r="D98" s="33"/>
      <c r="E98" s="31">
        <f>D98*E99*E100/10000</f>
        <v>0</v>
      </c>
      <c r="F98" s="31">
        <f>E98*F99*F100/10000</f>
        <v>0</v>
      </c>
      <c r="G98" s="31">
        <f>F98*G99*G100/10000</f>
        <v>0</v>
      </c>
      <c r="H98" s="31">
        <f>G98*H99*H100/10000</f>
        <v>0</v>
      </c>
    </row>
    <row r="99" spans="1:8" ht="25.5" hidden="1">
      <c r="A99" s="54"/>
      <c r="B99" s="30" t="s">
        <v>63</v>
      </c>
      <c r="C99" s="30" t="s">
        <v>55</v>
      </c>
      <c r="D99" s="31"/>
      <c r="E99" s="31"/>
      <c r="F99" s="31"/>
      <c r="G99" s="31"/>
      <c r="H99" s="31"/>
    </row>
    <row r="100" spans="1:8" hidden="1">
      <c r="A100" s="54"/>
      <c r="B100" s="30" t="s">
        <v>61</v>
      </c>
      <c r="C100" s="30" t="s">
        <v>57</v>
      </c>
      <c r="D100" s="31"/>
      <c r="E100" s="31"/>
      <c r="F100" s="31"/>
      <c r="G100" s="31"/>
      <c r="H100" s="31"/>
    </row>
    <row r="101" spans="1:8" ht="25.5" hidden="1">
      <c r="A101" s="54" t="s">
        <v>101</v>
      </c>
      <c r="B101" s="30" t="s">
        <v>102</v>
      </c>
      <c r="C101" s="30" t="s">
        <v>59</v>
      </c>
      <c r="D101" s="31"/>
      <c r="E101" s="31">
        <f>D101*E102*E103/10000</f>
        <v>0</v>
      </c>
      <c r="F101" s="31">
        <f>E101*F102*F103/10000</f>
        <v>0</v>
      </c>
      <c r="G101" s="31">
        <f>F101*G102*G103/10000</f>
        <v>0</v>
      </c>
      <c r="H101" s="31">
        <f>G101*H102*H103/10000</f>
        <v>0</v>
      </c>
    </row>
    <row r="102" spans="1:8" ht="25.5" hidden="1">
      <c r="A102" s="54"/>
      <c r="B102" s="30" t="s">
        <v>63</v>
      </c>
      <c r="C102" s="30" t="s">
        <v>55</v>
      </c>
      <c r="D102" s="31"/>
      <c r="E102" s="31"/>
      <c r="F102" s="31"/>
      <c r="G102" s="31"/>
      <c r="H102" s="31"/>
    </row>
    <row r="103" spans="1:8" hidden="1">
      <c r="A103" s="54"/>
      <c r="B103" s="30" t="s">
        <v>61</v>
      </c>
      <c r="C103" s="30" t="s">
        <v>57</v>
      </c>
      <c r="D103" s="31"/>
      <c r="E103" s="31"/>
      <c r="F103" s="31"/>
      <c r="G103" s="31"/>
      <c r="H103" s="31"/>
    </row>
    <row r="104" spans="1:8" ht="25.5" hidden="1">
      <c r="A104" s="54" t="s">
        <v>103</v>
      </c>
      <c r="B104" s="30" t="s">
        <v>104</v>
      </c>
      <c r="C104" s="30" t="s">
        <v>59</v>
      </c>
      <c r="D104" s="31"/>
      <c r="E104" s="31">
        <f>D104*E105*E106/10000</f>
        <v>0</v>
      </c>
      <c r="F104" s="31">
        <f>E104*F105*F106/10000</f>
        <v>0</v>
      </c>
      <c r="G104" s="31">
        <f>F104*G105*G106/10000</f>
        <v>0</v>
      </c>
      <c r="H104" s="31">
        <f>G104*H105*H106/10000</f>
        <v>0</v>
      </c>
    </row>
    <row r="105" spans="1:8" ht="25.5" hidden="1">
      <c r="A105" s="54"/>
      <c r="B105" s="30" t="s">
        <v>63</v>
      </c>
      <c r="C105" s="30" t="s">
        <v>55</v>
      </c>
      <c r="D105" s="31"/>
      <c r="E105" s="31"/>
      <c r="F105" s="31"/>
      <c r="G105" s="31"/>
      <c r="H105" s="31"/>
    </row>
    <row r="106" spans="1:8" hidden="1">
      <c r="A106" s="54"/>
      <c r="B106" s="30" t="s">
        <v>61</v>
      </c>
      <c r="C106" s="30" t="s">
        <v>57</v>
      </c>
      <c r="D106" s="31"/>
      <c r="E106" s="31"/>
      <c r="F106" s="31"/>
      <c r="G106" s="31"/>
      <c r="H106" s="31"/>
    </row>
    <row r="107" spans="1:8" ht="25.5" hidden="1">
      <c r="A107" s="54" t="s">
        <v>105</v>
      </c>
      <c r="B107" s="30" t="s">
        <v>106</v>
      </c>
      <c r="C107" s="30" t="s">
        <v>59</v>
      </c>
      <c r="D107" s="31"/>
      <c r="E107" s="31">
        <f>D107*E108*E109/10000</f>
        <v>0</v>
      </c>
      <c r="F107" s="31">
        <f>E107*F108*F109/10000</f>
        <v>0</v>
      </c>
      <c r="G107" s="31">
        <f>F107*G108*G109/10000</f>
        <v>0</v>
      </c>
      <c r="H107" s="31">
        <f>G107*H108*H109/10000</f>
        <v>0</v>
      </c>
    </row>
    <row r="108" spans="1:8" ht="25.5" hidden="1">
      <c r="A108" s="54"/>
      <c r="B108" s="30" t="s">
        <v>63</v>
      </c>
      <c r="C108" s="30" t="s">
        <v>55</v>
      </c>
      <c r="D108" s="31"/>
      <c r="E108" s="31"/>
      <c r="F108" s="31"/>
      <c r="G108" s="31"/>
      <c r="H108" s="31"/>
    </row>
    <row r="109" spans="1:8" hidden="1">
      <c r="A109" s="54"/>
      <c r="B109" s="30" t="s">
        <v>61</v>
      </c>
      <c r="C109" s="30" t="s">
        <v>57</v>
      </c>
      <c r="D109" s="31"/>
      <c r="E109" s="31"/>
      <c r="F109" s="31"/>
      <c r="G109" s="31"/>
      <c r="H109" s="31"/>
    </row>
    <row r="110" spans="1:8" hidden="1">
      <c r="A110" s="54" t="s">
        <v>107</v>
      </c>
      <c r="B110" s="30" t="s">
        <v>108</v>
      </c>
      <c r="C110" s="30" t="s">
        <v>59</v>
      </c>
      <c r="D110" s="31"/>
      <c r="E110" s="31">
        <f>D110*E111*E112/10000</f>
        <v>0</v>
      </c>
      <c r="F110" s="31">
        <f>E110*F111*F112/10000</f>
        <v>0</v>
      </c>
      <c r="G110" s="31">
        <f>F110*G111*G112/10000</f>
        <v>0</v>
      </c>
      <c r="H110" s="31">
        <f>G110*H111*H112/10000</f>
        <v>0</v>
      </c>
    </row>
    <row r="111" spans="1:8" ht="25.5" hidden="1">
      <c r="A111" s="54"/>
      <c r="B111" s="30" t="s">
        <v>63</v>
      </c>
      <c r="C111" s="30" t="s">
        <v>55</v>
      </c>
      <c r="D111" s="31"/>
      <c r="E111" s="31"/>
      <c r="F111" s="31"/>
      <c r="G111" s="31"/>
      <c r="H111" s="31"/>
    </row>
    <row r="112" spans="1:8" hidden="1">
      <c r="A112" s="54"/>
      <c r="B112" s="30" t="s">
        <v>61</v>
      </c>
      <c r="C112" s="30" t="s">
        <v>57</v>
      </c>
      <c r="D112" s="31"/>
      <c r="E112" s="31"/>
      <c r="F112" s="31"/>
      <c r="G112" s="31"/>
      <c r="H112" s="31"/>
    </row>
    <row r="113" spans="1:8" hidden="1">
      <c r="A113" s="54" t="s">
        <v>109</v>
      </c>
      <c r="B113" s="30" t="s">
        <v>110</v>
      </c>
      <c r="C113" s="30" t="s">
        <v>59</v>
      </c>
      <c r="D113" s="31"/>
      <c r="E113" s="31">
        <f>D113*E114*E115/10000</f>
        <v>0</v>
      </c>
      <c r="F113" s="31">
        <f>E113*F114*F115/10000</f>
        <v>0</v>
      </c>
      <c r="G113" s="31">
        <f>F113*G114*G115/10000</f>
        <v>0</v>
      </c>
      <c r="H113" s="31">
        <f>G113*H114*H115/10000</f>
        <v>0</v>
      </c>
    </row>
    <row r="114" spans="1:8" ht="25.5" hidden="1">
      <c r="A114" s="54"/>
      <c r="B114" s="30" t="s">
        <v>63</v>
      </c>
      <c r="C114" s="30" t="s">
        <v>55</v>
      </c>
      <c r="D114" s="31"/>
      <c r="E114" s="31"/>
      <c r="F114" s="31"/>
      <c r="G114" s="31"/>
      <c r="H114" s="31"/>
    </row>
    <row r="115" spans="1:8" hidden="1">
      <c r="A115" s="54"/>
      <c r="B115" s="30" t="s">
        <v>61</v>
      </c>
      <c r="C115" s="30" t="s">
        <v>57</v>
      </c>
      <c r="D115" s="31"/>
      <c r="E115" s="31"/>
      <c r="F115" s="31"/>
      <c r="G115" s="31"/>
      <c r="H115" s="31"/>
    </row>
    <row r="116" spans="1:8" ht="25.5" hidden="1">
      <c r="A116" s="54" t="s">
        <v>111</v>
      </c>
      <c r="B116" s="30" t="s">
        <v>112</v>
      </c>
      <c r="C116" s="30" t="s">
        <v>59</v>
      </c>
      <c r="D116" s="31"/>
      <c r="E116" s="31">
        <f>D116*E117*E118/10000</f>
        <v>0</v>
      </c>
      <c r="F116" s="31">
        <f>E116*F117*F118/10000</f>
        <v>0</v>
      </c>
      <c r="G116" s="31">
        <f>F116*G117*G118/10000</f>
        <v>0</v>
      </c>
      <c r="H116" s="31">
        <f>G116*H117*H118/10000</f>
        <v>0</v>
      </c>
    </row>
    <row r="117" spans="1:8" ht="25.5" hidden="1">
      <c r="A117" s="54"/>
      <c r="B117" s="30" t="s">
        <v>63</v>
      </c>
      <c r="C117" s="30" t="s">
        <v>55</v>
      </c>
      <c r="D117" s="31"/>
      <c r="E117" s="31"/>
      <c r="F117" s="31"/>
      <c r="G117" s="31"/>
      <c r="H117" s="31"/>
    </row>
    <row r="118" spans="1:8" hidden="1">
      <c r="A118" s="54"/>
      <c r="B118" s="30" t="s">
        <v>61</v>
      </c>
      <c r="C118" s="30" t="s">
        <v>57</v>
      </c>
      <c r="D118" s="31"/>
      <c r="E118" s="31"/>
      <c r="F118" s="31"/>
      <c r="G118" s="31"/>
      <c r="H118" s="31"/>
    </row>
    <row r="119" spans="1:8" ht="63.75" hidden="1">
      <c r="A119" s="54">
        <v>4</v>
      </c>
      <c r="B119" s="30" t="s">
        <v>113</v>
      </c>
      <c r="C119" s="30" t="s">
        <v>59</v>
      </c>
      <c r="D119" s="33"/>
      <c r="E119" s="31">
        <f>D119*E120*E121/10000</f>
        <v>0</v>
      </c>
      <c r="F119" s="31">
        <f>E119*F120*F121/10000</f>
        <v>0</v>
      </c>
      <c r="G119" s="31">
        <f>F119*G120*G121/10000</f>
        <v>0</v>
      </c>
      <c r="H119" s="31">
        <f>G119*H120*H121/10000</f>
        <v>0</v>
      </c>
    </row>
    <row r="120" spans="1:8" ht="25.5" hidden="1">
      <c r="A120" s="54"/>
      <c r="B120" s="30" t="s">
        <v>63</v>
      </c>
      <c r="C120" s="30" t="s">
        <v>55</v>
      </c>
      <c r="D120" s="31"/>
      <c r="E120" s="31"/>
      <c r="F120" s="31"/>
      <c r="G120" s="31"/>
      <c r="H120" s="31"/>
    </row>
    <row r="121" spans="1:8" hidden="1">
      <c r="A121" s="54"/>
      <c r="B121" s="30" t="s">
        <v>61</v>
      </c>
      <c r="C121" s="30" t="s">
        <v>57</v>
      </c>
      <c r="D121" s="31"/>
      <c r="E121" s="31"/>
      <c r="F121" s="31"/>
      <c r="G121" s="31"/>
      <c r="H121" s="31"/>
    </row>
    <row r="122" spans="1:8" ht="76.5" hidden="1">
      <c r="A122" s="54" t="s">
        <v>37</v>
      </c>
      <c r="B122" s="30" t="s">
        <v>114</v>
      </c>
      <c r="C122" s="30" t="s">
        <v>59</v>
      </c>
      <c r="D122" s="33"/>
      <c r="E122" s="31">
        <f>D122*E123*E124/10000</f>
        <v>0</v>
      </c>
      <c r="F122" s="31">
        <f>E122*F123*F124/10000</f>
        <v>0</v>
      </c>
      <c r="G122" s="31">
        <f>F122*G123*G124/10000</f>
        <v>0</v>
      </c>
      <c r="H122" s="31">
        <f>G122*H123*H124/10000</f>
        <v>0</v>
      </c>
    </row>
    <row r="123" spans="1:8" ht="25.5" hidden="1">
      <c r="A123" s="54"/>
      <c r="B123" s="30" t="s">
        <v>63</v>
      </c>
      <c r="C123" s="30" t="s">
        <v>55</v>
      </c>
      <c r="D123" s="31"/>
      <c r="E123" s="31"/>
      <c r="F123" s="31"/>
      <c r="G123" s="31"/>
      <c r="H123" s="31"/>
    </row>
    <row r="124" spans="1:8" hidden="1">
      <c r="A124" s="54"/>
      <c r="B124" s="30" t="s">
        <v>61</v>
      </c>
      <c r="C124" s="30" t="s">
        <v>57</v>
      </c>
      <c r="D124" s="31"/>
      <c r="E124" s="31"/>
      <c r="F124" s="31"/>
      <c r="G124" s="31"/>
      <c r="H124" s="31"/>
    </row>
    <row r="125" spans="1:8" ht="18" customHeight="1">
      <c r="A125" s="20" t="s">
        <v>115</v>
      </c>
      <c r="B125" s="51" t="s">
        <v>116</v>
      </c>
      <c r="C125" s="51"/>
      <c r="D125" s="51"/>
      <c r="E125" s="51"/>
      <c r="F125" s="51"/>
      <c r="G125" s="51"/>
      <c r="H125" s="51"/>
    </row>
    <row r="126" spans="1:8" ht="25.5">
      <c r="A126" s="54">
        <v>1</v>
      </c>
      <c r="B126" s="11" t="s">
        <v>117</v>
      </c>
      <c r="C126" s="24" t="s">
        <v>59</v>
      </c>
      <c r="D126" s="34">
        <f>SUM(D138)</f>
        <v>130739</v>
      </c>
      <c r="E126" s="34">
        <f>SUM(E138)</f>
        <v>130000</v>
      </c>
      <c r="F126" s="34">
        <f t="shared" ref="F126:H126" si="12">SUM(F138)</f>
        <v>131430</v>
      </c>
      <c r="G126" s="34">
        <f t="shared" si="12"/>
        <v>132218.57999999999</v>
      </c>
      <c r="H126" s="34">
        <f t="shared" si="12"/>
        <v>132615.23574</v>
      </c>
    </row>
    <row r="127" spans="1:8" ht="25.5">
      <c r="A127" s="54"/>
      <c r="B127" s="11" t="s">
        <v>63</v>
      </c>
      <c r="C127" s="24" t="s">
        <v>55</v>
      </c>
      <c r="D127" s="31"/>
      <c r="E127" s="31">
        <v>100.4</v>
      </c>
      <c r="F127" s="31">
        <v>101.1</v>
      </c>
      <c r="G127" s="31">
        <v>100.6</v>
      </c>
      <c r="H127" s="31">
        <v>100.3</v>
      </c>
    </row>
    <row r="128" spans="1:8">
      <c r="A128" s="54"/>
      <c r="B128" s="11" t="s">
        <v>61</v>
      </c>
      <c r="C128" s="24" t="s">
        <v>57</v>
      </c>
      <c r="D128" s="31"/>
      <c r="E128" s="31">
        <f>E126/D126/E127*10000</f>
        <v>99.038597291663081</v>
      </c>
      <c r="F128" s="31">
        <v>103.7</v>
      </c>
      <c r="G128" s="31">
        <v>103.7</v>
      </c>
      <c r="H128" s="31">
        <v>103.7</v>
      </c>
    </row>
    <row r="129" spans="1:8" ht="25.5" hidden="1">
      <c r="A129" s="54" t="s">
        <v>12</v>
      </c>
      <c r="B129" s="11" t="s">
        <v>118</v>
      </c>
      <c r="C129" s="24" t="s">
        <v>59</v>
      </c>
      <c r="D129" s="31">
        <f>D132+D134+D136</f>
        <v>0</v>
      </c>
      <c r="E129" s="31">
        <f>E132+E134+E136</f>
        <v>0</v>
      </c>
      <c r="F129" s="31">
        <f>F132+F134+F136</f>
        <v>0</v>
      </c>
      <c r="G129" s="31">
        <f>G132+G134+G136</f>
        <v>0</v>
      </c>
      <c r="H129" s="31">
        <f>H132+H134+H136</f>
        <v>0</v>
      </c>
    </row>
    <row r="130" spans="1:8" ht="25.5" hidden="1">
      <c r="A130" s="54"/>
      <c r="B130" s="11" t="s">
        <v>63</v>
      </c>
      <c r="C130" s="24" t="s">
        <v>55</v>
      </c>
      <c r="D130" s="31"/>
      <c r="E130" s="31" t="e">
        <f>(D132*E133+D134*E135+D136*E137)/D129</f>
        <v>#DIV/0!</v>
      </c>
      <c r="F130" s="31" t="e">
        <f>(E132*F133+E134*F135+E136*F137)/E129</f>
        <v>#DIV/0!</v>
      </c>
      <c r="G130" s="31" t="e">
        <f>(F132*G133+F134*G135+F136*G137)/F129</f>
        <v>#DIV/0!</v>
      </c>
      <c r="H130" s="31" t="e">
        <f>(G132*H133+G134*H135+G136*H137)/G129</f>
        <v>#DIV/0!</v>
      </c>
    </row>
    <row r="131" spans="1:8" hidden="1">
      <c r="A131" s="54"/>
      <c r="B131" s="11" t="s">
        <v>61</v>
      </c>
      <c r="C131" s="24" t="s">
        <v>57</v>
      </c>
      <c r="D131" s="31"/>
      <c r="E131" s="31"/>
      <c r="F131" s="31"/>
      <c r="G131" s="31"/>
      <c r="H131" s="31"/>
    </row>
    <row r="132" spans="1:8" s="1" customFormat="1" hidden="1">
      <c r="A132" s="61" t="s">
        <v>119</v>
      </c>
      <c r="B132" s="35" t="s">
        <v>120</v>
      </c>
      <c r="C132" s="24" t="s">
        <v>59</v>
      </c>
      <c r="D132" s="31"/>
      <c r="E132" s="31">
        <f>D132*E133*E131/10000</f>
        <v>0</v>
      </c>
      <c r="F132" s="31">
        <f>E132*F133*F131/10000</f>
        <v>0</v>
      </c>
      <c r="G132" s="31">
        <f>F132*G133*G131/10000</f>
        <v>0</v>
      </c>
      <c r="H132" s="31">
        <f>G132*H133*H131/10000</f>
        <v>0</v>
      </c>
    </row>
    <row r="133" spans="1:8" s="1" customFormat="1" hidden="1">
      <c r="A133" s="61"/>
      <c r="B133" s="35" t="s">
        <v>121</v>
      </c>
      <c r="C133" s="24" t="s">
        <v>57</v>
      </c>
      <c r="D133" s="31"/>
      <c r="E133" s="31"/>
      <c r="F133" s="31"/>
      <c r="G133" s="31"/>
      <c r="H133" s="31"/>
    </row>
    <row r="134" spans="1:8" s="1" customFormat="1" hidden="1">
      <c r="A134" s="61" t="s">
        <v>122</v>
      </c>
      <c r="B134" s="35" t="s">
        <v>123</v>
      </c>
      <c r="C134" s="24" t="s">
        <v>59</v>
      </c>
      <c r="D134" s="31"/>
      <c r="E134" s="31">
        <f>D134*E135*E131/10000</f>
        <v>0</v>
      </c>
      <c r="F134" s="31">
        <f>E134*F135*F131/10000</f>
        <v>0</v>
      </c>
      <c r="G134" s="31">
        <f>F134*G135*G131/10000</f>
        <v>0</v>
      </c>
      <c r="H134" s="31">
        <f>G134*H135*H131/10000</f>
        <v>0</v>
      </c>
    </row>
    <row r="135" spans="1:8" s="1" customFormat="1" ht="25.5" hidden="1">
      <c r="A135" s="61"/>
      <c r="B135" s="35" t="s">
        <v>121</v>
      </c>
      <c r="C135" s="24" t="s">
        <v>55</v>
      </c>
      <c r="D135" s="31"/>
      <c r="E135" s="31"/>
      <c r="F135" s="31"/>
      <c r="G135" s="31"/>
      <c r="H135" s="31"/>
    </row>
    <row r="136" spans="1:8" s="1" customFormat="1" ht="25.5" hidden="1">
      <c r="A136" s="61" t="s">
        <v>124</v>
      </c>
      <c r="B136" s="35" t="s">
        <v>125</v>
      </c>
      <c r="C136" s="24" t="s">
        <v>59</v>
      </c>
      <c r="D136" s="31"/>
      <c r="E136" s="31">
        <f>D136*E137*E131/10000</f>
        <v>0</v>
      </c>
      <c r="F136" s="31">
        <f>E136*F137*F131/10000</f>
        <v>0</v>
      </c>
      <c r="G136" s="31">
        <f>F136*G137*G131/10000</f>
        <v>0</v>
      </c>
      <c r="H136" s="31">
        <f>G136*H137*H131/10000</f>
        <v>0</v>
      </c>
    </row>
    <row r="137" spans="1:8" s="1" customFormat="1" hidden="1">
      <c r="A137" s="61"/>
      <c r="B137" s="35" t="s">
        <v>121</v>
      </c>
      <c r="C137" s="24" t="s">
        <v>57</v>
      </c>
      <c r="D137" s="31"/>
      <c r="E137" s="31"/>
      <c r="F137" s="31"/>
      <c r="G137" s="31"/>
      <c r="H137" s="31"/>
    </row>
    <row r="138" spans="1:8" ht="25.5">
      <c r="A138" s="54" t="s">
        <v>14</v>
      </c>
      <c r="B138" s="11" t="s">
        <v>126</v>
      </c>
      <c r="C138" s="16" t="s">
        <v>59</v>
      </c>
      <c r="D138" s="34">
        <v>130739</v>
      </c>
      <c r="E138" s="34">
        <f>SUM(E141)</f>
        <v>130000</v>
      </c>
      <c r="F138" s="34">
        <f t="shared" ref="F138:H138" si="13">SUM(F141)</f>
        <v>131430</v>
      </c>
      <c r="G138" s="34">
        <f t="shared" si="13"/>
        <v>132218.57999999999</v>
      </c>
      <c r="H138" s="34">
        <f t="shared" si="13"/>
        <v>132615.23574</v>
      </c>
    </row>
    <row r="139" spans="1:8" ht="25.5">
      <c r="A139" s="54"/>
      <c r="B139" s="11" t="s">
        <v>63</v>
      </c>
      <c r="C139" s="16" t="s">
        <v>127</v>
      </c>
      <c r="D139" s="31"/>
      <c r="E139" s="31">
        <v>99.7</v>
      </c>
      <c r="F139" s="31">
        <v>101.1</v>
      </c>
      <c r="G139" s="31">
        <v>100.6</v>
      </c>
      <c r="H139" s="31">
        <v>100.7</v>
      </c>
    </row>
    <row r="140" spans="1:8">
      <c r="A140" s="54"/>
      <c r="B140" s="11" t="s">
        <v>61</v>
      </c>
      <c r="C140" s="16" t="s">
        <v>57</v>
      </c>
      <c r="D140" s="14"/>
      <c r="E140" s="31">
        <v>103.9</v>
      </c>
      <c r="F140" s="31">
        <v>103.7</v>
      </c>
      <c r="G140" s="31">
        <v>103.7</v>
      </c>
      <c r="H140" s="31">
        <v>103.9</v>
      </c>
    </row>
    <row r="141" spans="1:8" s="1" customFormat="1">
      <c r="A141" s="61" t="s">
        <v>128</v>
      </c>
      <c r="B141" s="35" t="s">
        <v>120</v>
      </c>
      <c r="C141" s="16" t="s">
        <v>59</v>
      </c>
      <c r="D141" s="34">
        <v>130739</v>
      </c>
      <c r="E141" s="34">
        <v>130000</v>
      </c>
      <c r="F141" s="34">
        <f>SUM(E141*F142/100)</f>
        <v>131430</v>
      </c>
      <c r="G141" s="34">
        <f>SUM(F141*G142/100)</f>
        <v>132218.57999999999</v>
      </c>
      <c r="H141" s="34">
        <f>SUM(G141*H142/100)</f>
        <v>132615.23574</v>
      </c>
    </row>
    <row r="142" spans="1:8" s="1" customFormat="1">
      <c r="A142" s="61"/>
      <c r="B142" s="35" t="s">
        <v>121</v>
      </c>
      <c r="C142" s="16" t="s">
        <v>57</v>
      </c>
      <c r="D142" s="31"/>
      <c r="E142" s="31">
        <v>100.4</v>
      </c>
      <c r="F142" s="31">
        <v>101.1</v>
      </c>
      <c r="G142" s="31">
        <v>100.6</v>
      </c>
      <c r="H142" s="31">
        <v>100.3</v>
      </c>
    </row>
    <row r="143" spans="1:8" s="1" customFormat="1">
      <c r="A143" s="61" t="s">
        <v>129</v>
      </c>
      <c r="B143" s="35" t="s">
        <v>123</v>
      </c>
      <c r="C143" s="16" t="s">
        <v>59</v>
      </c>
      <c r="D143" s="14"/>
      <c r="E143" s="31"/>
      <c r="F143" s="31"/>
      <c r="G143" s="31"/>
      <c r="H143" s="31"/>
    </row>
    <row r="144" spans="1:8" s="1" customFormat="1" ht="25.5">
      <c r="A144" s="61"/>
      <c r="B144" s="35" t="s">
        <v>121</v>
      </c>
      <c r="C144" s="16" t="s">
        <v>55</v>
      </c>
      <c r="D144" s="31"/>
      <c r="E144" s="31"/>
      <c r="F144" s="31"/>
      <c r="G144" s="31"/>
      <c r="H144" s="31"/>
    </row>
    <row r="145" spans="1:8" s="1" customFormat="1" ht="25.5">
      <c r="A145" s="61" t="s">
        <v>130</v>
      </c>
      <c r="B145" s="35" t="s">
        <v>125</v>
      </c>
      <c r="C145" s="16" t="s">
        <v>59</v>
      </c>
      <c r="D145" s="14"/>
      <c r="E145" s="31"/>
      <c r="F145" s="31"/>
      <c r="G145" s="31"/>
      <c r="H145" s="31"/>
    </row>
    <row r="146" spans="1:8" s="1" customFormat="1">
      <c r="A146" s="61"/>
      <c r="B146" s="35" t="s">
        <v>121</v>
      </c>
      <c r="C146" s="16" t="s">
        <v>57</v>
      </c>
      <c r="D146" s="31"/>
      <c r="E146" s="31"/>
      <c r="F146" s="31"/>
      <c r="G146" s="31"/>
      <c r="H146" s="31"/>
    </row>
    <row r="147" spans="1:8">
      <c r="A147" s="20" t="s">
        <v>132</v>
      </c>
      <c r="B147" s="51" t="s">
        <v>133</v>
      </c>
      <c r="C147" s="51"/>
      <c r="D147" s="51"/>
      <c r="E147" s="51"/>
      <c r="F147" s="51"/>
      <c r="G147" s="51"/>
      <c r="H147" s="51"/>
    </row>
    <row r="148" spans="1:8" ht="25.5">
      <c r="A148" s="54">
        <v>1</v>
      </c>
      <c r="B148" s="11" t="s">
        <v>134</v>
      </c>
      <c r="C148" s="11" t="s">
        <v>59</v>
      </c>
      <c r="D148" s="19"/>
      <c r="E148" s="14"/>
      <c r="F148" s="14"/>
      <c r="G148" s="14"/>
      <c r="H148" s="14"/>
    </row>
    <row r="149" spans="1:8">
      <c r="A149" s="54"/>
      <c r="B149" s="11" t="s">
        <v>135</v>
      </c>
      <c r="C149" s="11" t="s">
        <v>136</v>
      </c>
      <c r="D149" s="19"/>
      <c r="E149" s="19"/>
      <c r="F149" s="19"/>
      <c r="G149" s="19"/>
      <c r="H149" s="19"/>
    </row>
    <row r="150" spans="1:8">
      <c r="A150" s="54"/>
      <c r="B150" s="11" t="s">
        <v>61</v>
      </c>
      <c r="C150" s="11" t="s">
        <v>57</v>
      </c>
      <c r="D150" s="19"/>
      <c r="E150" s="19"/>
      <c r="F150" s="19"/>
      <c r="G150" s="19"/>
      <c r="H150" s="19"/>
    </row>
    <row r="151" spans="1:8" ht="25.5">
      <c r="A151" s="54">
        <v>2</v>
      </c>
      <c r="B151" s="11" t="s">
        <v>137</v>
      </c>
      <c r="C151" s="11" t="s">
        <v>59</v>
      </c>
      <c r="D151" s="19"/>
      <c r="E151" s="14"/>
      <c r="F151" s="14"/>
      <c r="G151" s="14"/>
      <c r="H151" s="14"/>
    </row>
    <row r="152" spans="1:8">
      <c r="A152" s="54"/>
      <c r="B152" s="11" t="s">
        <v>138</v>
      </c>
      <c r="C152" s="11" t="s">
        <v>136</v>
      </c>
      <c r="D152" s="19"/>
      <c r="E152" s="19"/>
      <c r="F152" s="19"/>
      <c r="G152" s="19"/>
      <c r="H152" s="19"/>
    </row>
    <row r="153" spans="1:8">
      <c r="A153" s="54"/>
      <c r="B153" s="11" t="s">
        <v>61</v>
      </c>
      <c r="C153" s="11" t="s">
        <v>57</v>
      </c>
      <c r="D153" s="19"/>
      <c r="E153" s="19"/>
      <c r="F153" s="19"/>
      <c r="G153" s="19"/>
      <c r="H153" s="19"/>
    </row>
    <row r="154" spans="1:8" ht="25.5">
      <c r="A154" s="62" t="s">
        <v>32</v>
      </c>
      <c r="B154" s="24" t="s">
        <v>139</v>
      </c>
      <c r="C154" s="24" t="s">
        <v>59</v>
      </c>
      <c r="D154" s="31">
        <v>98086.2</v>
      </c>
      <c r="E154" s="14">
        <v>575184</v>
      </c>
      <c r="F154" s="14">
        <f t="shared" ref="F154:H154" si="14">(E154/100)*F156</f>
        <v>599341.728</v>
      </c>
      <c r="G154" s="14">
        <f t="shared" si="14"/>
        <v>625712.76403199998</v>
      </c>
      <c r="H154" s="14">
        <f t="shared" si="14"/>
        <v>653244.12564940809</v>
      </c>
    </row>
    <row r="155" spans="1:8">
      <c r="A155" s="62"/>
      <c r="B155" s="24" t="s">
        <v>140</v>
      </c>
      <c r="C155" s="24" t="s">
        <v>136</v>
      </c>
      <c r="D155" s="19"/>
      <c r="E155" s="19"/>
      <c r="F155" s="19"/>
      <c r="G155" s="19"/>
      <c r="H155" s="19"/>
    </row>
    <row r="156" spans="1:8">
      <c r="A156" s="62"/>
      <c r="B156" s="24" t="s">
        <v>61</v>
      </c>
      <c r="C156" s="24" t="s">
        <v>57</v>
      </c>
      <c r="D156" s="19">
        <v>103.9</v>
      </c>
      <c r="E156" s="19">
        <v>104.6</v>
      </c>
      <c r="F156" s="19">
        <v>104.2</v>
      </c>
      <c r="G156" s="19">
        <v>104.4</v>
      </c>
      <c r="H156" s="19">
        <v>104.4</v>
      </c>
    </row>
    <row r="157" spans="1:8" ht="42.75" customHeight="1">
      <c r="A157" s="63"/>
      <c r="B157" s="63"/>
      <c r="C157" s="63"/>
      <c r="D157" s="63"/>
      <c r="E157" s="63"/>
      <c r="F157" s="63"/>
      <c r="G157" s="63"/>
      <c r="H157" s="63"/>
    </row>
    <row r="158" spans="1:8" ht="24.75" customHeight="1">
      <c r="A158" s="51" t="s">
        <v>0</v>
      </c>
      <c r="B158" s="51" t="s">
        <v>1</v>
      </c>
      <c r="C158" s="51" t="s">
        <v>2</v>
      </c>
      <c r="D158" s="8" t="s">
        <v>3</v>
      </c>
      <c r="E158" s="8" t="s">
        <v>4</v>
      </c>
      <c r="F158" s="51" t="s">
        <v>5</v>
      </c>
      <c r="G158" s="51"/>
      <c r="H158" s="51"/>
    </row>
    <row r="159" spans="1:8">
      <c r="A159" s="51"/>
      <c r="B159" s="51"/>
      <c r="C159" s="51"/>
      <c r="D159" s="9">
        <v>2018</v>
      </c>
      <c r="E159" s="8">
        <v>2019</v>
      </c>
      <c r="F159" s="9">
        <v>2020</v>
      </c>
      <c r="G159" s="9">
        <v>2021</v>
      </c>
      <c r="H159" s="9">
        <v>2022</v>
      </c>
    </row>
    <row r="160" spans="1:8">
      <c r="A160" s="36" t="s">
        <v>141</v>
      </c>
      <c r="B160" s="70" t="s">
        <v>142</v>
      </c>
      <c r="C160" s="70"/>
      <c r="D160" s="70"/>
      <c r="E160" s="70"/>
      <c r="F160" s="70"/>
      <c r="G160" s="70"/>
      <c r="H160" s="70"/>
    </row>
    <row r="161" spans="1:8" ht="38.25">
      <c r="A161" s="62">
        <v>1</v>
      </c>
      <c r="B161" s="24" t="s">
        <v>143</v>
      </c>
      <c r="C161" s="24" t="s">
        <v>59</v>
      </c>
      <c r="D161" s="34">
        <v>1996131.1</v>
      </c>
      <c r="E161" s="34">
        <v>1250097</v>
      </c>
      <c r="F161" s="34">
        <f t="shared" ref="F161:H161" si="15">(E161/100)*F162</f>
        <v>1316352.1409999998</v>
      </c>
      <c r="G161" s="34">
        <f t="shared" si="15"/>
        <v>1342679.1838199997</v>
      </c>
      <c r="H161" s="34">
        <f t="shared" si="15"/>
        <v>1369532.7674963998</v>
      </c>
    </row>
    <row r="162" spans="1:8" ht="25.5">
      <c r="A162" s="62"/>
      <c r="B162" s="24" t="s">
        <v>144</v>
      </c>
      <c r="C162" s="24" t="s">
        <v>55</v>
      </c>
      <c r="D162" s="31">
        <v>126</v>
      </c>
      <c r="E162" s="31">
        <v>116.2</v>
      </c>
      <c r="F162" s="31">
        <v>105.3</v>
      </c>
      <c r="G162" s="31">
        <v>102</v>
      </c>
      <c r="H162" s="31">
        <v>102</v>
      </c>
    </row>
    <row r="163" spans="1:8">
      <c r="A163" s="62"/>
      <c r="B163" s="24" t="s">
        <v>61</v>
      </c>
      <c r="C163" s="24" t="s">
        <v>57</v>
      </c>
      <c r="D163" s="31">
        <v>105.3</v>
      </c>
      <c r="E163" s="31">
        <v>105.1</v>
      </c>
      <c r="F163" s="31">
        <v>104.2</v>
      </c>
      <c r="G163" s="31">
        <v>104.2</v>
      </c>
      <c r="H163" s="31">
        <v>104.1</v>
      </c>
    </row>
    <row r="164" spans="1:8" ht="25.5">
      <c r="A164" s="28" t="s">
        <v>145</v>
      </c>
      <c r="B164" s="24" t="s">
        <v>146</v>
      </c>
      <c r="C164" s="24" t="s">
        <v>59</v>
      </c>
      <c r="D164" s="34"/>
      <c r="E164" s="34"/>
      <c r="F164" s="34"/>
      <c r="G164" s="34"/>
      <c r="H164" s="34"/>
    </row>
    <row r="165" spans="1:8" ht="25.5">
      <c r="A165" s="28" t="s">
        <v>147</v>
      </c>
      <c r="B165" s="24" t="s">
        <v>148</v>
      </c>
      <c r="C165" s="24" t="s">
        <v>59</v>
      </c>
      <c r="D165" s="34"/>
      <c r="E165" s="34"/>
      <c r="F165" s="34"/>
      <c r="G165" s="34"/>
      <c r="H165" s="34"/>
    </row>
    <row r="166" spans="1:8">
      <c r="A166" s="28" t="s">
        <v>149</v>
      </c>
      <c r="B166" s="24" t="s">
        <v>150</v>
      </c>
      <c r="C166" s="24" t="s">
        <v>59</v>
      </c>
      <c r="D166" s="31"/>
      <c r="E166" s="31"/>
      <c r="F166" s="31"/>
      <c r="G166" s="31"/>
      <c r="H166" s="31"/>
    </row>
    <row r="167" spans="1:8" hidden="1">
      <c r="A167" s="28" t="s">
        <v>151</v>
      </c>
      <c r="B167" s="24" t="s">
        <v>152</v>
      </c>
      <c r="C167" s="24" t="s">
        <v>59</v>
      </c>
      <c r="D167" s="31"/>
      <c r="E167" s="31"/>
      <c r="F167" s="31"/>
      <c r="G167" s="31"/>
      <c r="H167" s="31"/>
    </row>
    <row r="168" spans="1:8" ht="25.5" hidden="1">
      <c r="A168" s="28" t="s">
        <v>153</v>
      </c>
      <c r="B168" s="24" t="s">
        <v>154</v>
      </c>
      <c r="C168" s="24" t="s">
        <v>59</v>
      </c>
      <c r="D168" s="31"/>
      <c r="E168" s="31"/>
      <c r="F168" s="31"/>
      <c r="G168" s="31"/>
      <c r="H168" s="31"/>
    </row>
    <row r="169" spans="1:8" ht="38.25" hidden="1">
      <c r="A169" s="28" t="s">
        <v>155</v>
      </c>
      <c r="B169" s="24" t="s">
        <v>156</v>
      </c>
      <c r="C169" s="24" t="s">
        <v>59</v>
      </c>
      <c r="D169" s="31"/>
      <c r="E169" s="31"/>
      <c r="F169" s="31"/>
      <c r="G169" s="31"/>
      <c r="H169" s="31"/>
    </row>
    <row r="170" spans="1:8" hidden="1">
      <c r="A170" s="28" t="s">
        <v>157</v>
      </c>
      <c r="B170" s="24" t="s">
        <v>158</v>
      </c>
      <c r="C170" s="24" t="s">
        <v>59</v>
      </c>
      <c r="D170" s="31"/>
      <c r="E170" s="31"/>
      <c r="F170" s="31"/>
      <c r="G170" s="31"/>
      <c r="H170" s="31"/>
    </row>
    <row r="171" spans="1:8" ht="25.5" hidden="1">
      <c r="A171" s="28" t="s">
        <v>131</v>
      </c>
      <c r="B171" s="24" t="s">
        <v>159</v>
      </c>
      <c r="C171" s="24" t="s">
        <v>59</v>
      </c>
      <c r="D171" s="31"/>
      <c r="E171" s="31"/>
      <c r="F171" s="31"/>
      <c r="G171" s="31"/>
      <c r="H171" s="31"/>
    </row>
    <row r="172" spans="1:8" ht="25.5">
      <c r="A172" s="17" t="s">
        <v>32</v>
      </c>
      <c r="B172" s="11" t="s">
        <v>160</v>
      </c>
      <c r="C172" s="11" t="s">
        <v>59</v>
      </c>
      <c r="D172" s="46">
        <f>SUM(D173+D174)</f>
        <v>1996131.1000000003</v>
      </c>
      <c r="E172" s="46">
        <f>SUM(E173+E174)</f>
        <v>1250097.0000000002</v>
      </c>
      <c r="F172" s="46">
        <f t="shared" ref="F172:H172" si="16">SUM(F173+F174)</f>
        <v>1316352.1409999998</v>
      </c>
      <c r="G172" s="46">
        <f t="shared" si="16"/>
        <v>1342679.1838199997</v>
      </c>
      <c r="H172" s="46">
        <f t="shared" si="16"/>
        <v>1369532.7674963998</v>
      </c>
    </row>
    <row r="173" spans="1:8">
      <c r="A173" s="17" t="s">
        <v>65</v>
      </c>
      <c r="B173" s="11" t="s">
        <v>161</v>
      </c>
      <c r="C173" s="11" t="s">
        <v>59</v>
      </c>
      <c r="D173" s="46">
        <f>SUM(D161*99.7/100)</f>
        <v>1990142.7067000002</v>
      </c>
      <c r="E173" s="46">
        <f>SUM(E161*98.76/100)</f>
        <v>1234595.7972000001</v>
      </c>
      <c r="F173" s="46">
        <f t="shared" ref="F173:H173" si="17">SUM(F161*98.76/100)</f>
        <v>1300029.3744515998</v>
      </c>
      <c r="G173" s="46">
        <f t="shared" si="17"/>
        <v>1326029.9619406317</v>
      </c>
      <c r="H173" s="46">
        <f t="shared" si="17"/>
        <v>1352550.5611794444</v>
      </c>
    </row>
    <row r="174" spans="1:8">
      <c r="A174" s="17" t="s">
        <v>67</v>
      </c>
      <c r="B174" s="11" t="s">
        <v>162</v>
      </c>
      <c r="C174" s="11"/>
      <c r="D174" s="46">
        <f>SUM(D161*0.3/100)</f>
        <v>5988.3932999999997</v>
      </c>
      <c r="E174" s="46">
        <f>SUM(E161*1.24/100)</f>
        <v>15501.202800000001</v>
      </c>
      <c r="F174" s="46">
        <f t="shared" ref="F174:H174" si="18">SUM(F161*1.24/100)</f>
        <v>16322.766548399997</v>
      </c>
      <c r="G174" s="46">
        <f t="shared" si="18"/>
        <v>16649.221879367997</v>
      </c>
      <c r="H174" s="46">
        <f t="shared" si="18"/>
        <v>16982.206316955358</v>
      </c>
    </row>
    <row r="175" spans="1:8">
      <c r="A175" s="54" t="s">
        <v>163</v>
      </c>
      <c r="B175" s="37" t="s">
        <v>164</v>
      </c>
      <c r="C175" s="11" t="s">
        <v>59</v>
      </c>
      <c r="D175" s="14"/>
      <c r="E175" s="14"/>
      <c r="F175" s="14"/>
      <c r="G175" s="14"/>
      <c r="H175" s="14"/>
    </row>
    <row r="176" spans="1:8">
      <c r="A176" s="54"/>
      <c r="B176" s="37" t="s">
        <v>165</v>
      </c>
      <c r="C176" s="11" t="s">
        <v>59</v>
      </c>
      <c r="D176" s="14"/>
      <c r="E176" s="14"/>
      <c r="F176" s="14"/>
      <c r="G176" s="14"/>
      <c r="H176" s="14"/>
    </row>
    <row r="177" spans="1:10">
      <c r="A177" s="17" t="s">
        <v>166</v>
      </c>
      <c r="B177" s="37" t="s">
        <v>167</v>
      </c>
      <c r="C177" s="11" t="s">
        <v>59</v>
      </c>
      <c r="D177" s="14"/>
      <c r="E177" s="14"/>
      <c r="F177" s="14"/>
      <c r="G177" s="14"/>
      <c r="H177" s="14"/>
    </row>
    <row r="178" spans="1:10">
      <c r="A178" s="17" t="s">
        <v>168</v>
      </c>
      <c r="B178" s="38" t="s">
        <v>169</v>
      </c>
      <c r="C178" s="11" t="s">
        <v>59</v>
      </c>
      <c r="D178" s="14"/>
      <c r="E178" s="14"/>
      <c r="F178" s="14"/>
      <c r="G178" s="14"/>
      <c r="H178" s="14"/>
    </row>
    <row r="179" spans="1:10">
      <c r="A179" s="17" t="s">
        <v>170</v>
      </c>
      <c r="B179" s="38" t="s">
        <v>171</v>
      </c>
      <c r="C179" s="11" t="s">
        <v>59</v>
      </c>
      <c r="D179" s="14"/>
      <c r="E179" s="14"/>
      <c r="F179" s="14"/>
      <c r="G179" s="14"/>
      <c r="H179" s="14"/>
    </row>
    <row r="180" spans="1:10">
      <c r="A180" s="17" t="s">
        <v>172</v>
      </c>
      <c r="B180" s="38" t="s">
        <v>173</v>
      </c>
      <c r="C180" s="11" t="s">
        <v>59</v>
      </c>
      <c r="D180" s="14"/>
      <c r="E180" s="14"/>
      <c r="F180" s="14"/>
      <c r="G180" s="14"/>
      <c r="H180" s="14"/>
    </row>
    <row r="181" spans="1:10">
      <c r="A181" s="17" t="s">
        <v>174</v>
      </c>
      <c r="B181" s="37" t="s">
        <v>175</v>
      </c>
      <c r="C181" s="11" t="s">
        <v>59</v>
      </c>
      <c r="D181" s="14"/>
      <c r="E181" s="14"/>
      <c r="F181" s="14"/>
      <c r="G181" s="14"/>
      <c r="H181" s="14"/>
    </row>
    <row r="182" spans="1:10">
      <c r="A182" s="17" t="s">
        <v>176</v>
      </c>
      <c r="B182" s="37" t="s">
        <v>177</v>
      </c>
      <c r="C182" s="11" t="s">
        <v>59</v>
      </c>
      <c r="D182" s="14"/>
      <c r="E182" s="14"/>
      <c r="F182" s="14"/>
      <c r="G182" s="14"/>
      <c r="H182" s="14"/>
    </row>
    <row r="183" spans="1:10" ht="18.75" customHeight="1">
      <c r="A183" s="20" t="s">
        <v>178</v>
      </c>
      <c r="B183" s="51" t="s">
        <v>179</v>
      </c>
      <c r="C183" s="51"/>
      <c r="D183" s="51"/>
      <c r="E183" s="51"/>
      <c r="F183" s="51"/>
      <c r="G183" s="51"/>
      <c r="H183" s="51"/>
    </row>
    <row r="184" spans="1:10" ht="25.5">
      <c r="A184" s="69">
        <v>1</v>
      </c>
      <c r="B184" s="39" t="s">
        <v>180</v>
      </c>
      <c r="C184" s="39" t="s">
        <v>59</v>
      </c>
      <c r="D184" s="40"/>
      <c r="E184" s="14"/>
      <c r="F184" s="14"/>
      <c r="G184" s="14"/>
      <c r="H184" s="14"/>
    </row>
    <row r="185" spans="1:10" ht="25.5">
      <c r="A185" s="69"/>
      <c r="B185" s="39" t="s">
        <v>63</v>
      </c>
      <c r="C185" s="39" t="s">
        <v>55</v>
      </c>
      <c r="D185" s="40"/>
      <c r="E185" s="40"/>
      <c r="F185" s="40"/>
      <c r="G185" s="40"/>
      <c r="H185" s="40"/>
    </row>
    <row r="186" spans="1:10">
      <c r="A186" s="69"/>
      <c r="B186" s="39" t="s">
        <v>61</v>
      </c>
      <c r="C186" s="39" t="s">
        <v>57</v>
      </c>
      <c r="D186" s="40"/>
      <c r="E186" s="40"/>
      <c r="F186" s="40"/>
      <c r="G186" s="40"/>
      <c r="H186" s="40"/>
    </row>
    <row r="187" spans="1:10" ht="25.5">
      <c r="A187" s="17">
        <v>2</v>
      </c>
      <c r="B187" s="11" t="s">
        <v>181</v>
      </c>
      <c r="C187" s="11" t="s">
        <v>182</v>
      </c>
      <c r="D187" s="41"/>
      <c r="E187" s="41"/>
      <c r="F187" s="41"/>
      <c r="G187" s="41"/>
      <c r="H187" s="41"/>
    </row>
    <row r="188" spans="1:10" ht="25.5">
      <c r="A188" s="17" t="s">
        <v>149</v>
      </c>
      <c r="B188" s="16" t="s">
        <v>183</v>
      </c>
      <c r="C188" s="11" t="s">
        <v>182</v>
      </c>
      <c r="D188" s="19"/>
      <c r="E188" s="19"/>
      <c r="F188" s="19"/>
      <c r="G188" s="19"/>
      <c r="H188" s="19"/>
      <c r="J188" s="1"/>
    </row>
    <row r="189" spans="1:10" ht="25.5">
      <c r="A189" s="17">
        <v>3</v>
      </c>
      <c r="B189" s="11" t="s">
        <v>184</v>
      </c>
      <c r="C189" s="11" t="s">
        <v>185</v>
      </c>
      <c r="D189" s="19"/>
      <c r="E189" s="19"/>
      <c r="F189" s="19"/>
      <c r="G189" s="19"/>
      <c r="H189" s="19"/>
    </row>
    <row r="190" spans="1:10" ht="39.75" customHeight="1">
      <c r="A190" s="57"/>
      <c r="B190" s="57"/>
      <c r="C190" s="57"/>
      <c r="D190" s="57"/>
      <c r="E190" s="57"/>
      <c r="F190" s="57"/>
      <c r="G190" s="57"/>
      <c r="H190" s="57"/>
    </row>
    <row r="191" spans="1:10" ht="15.75" customHeight="1">
      <c r="A191" s="51" t="s">
        <v>0</v>
      </c>
      <c r="B191" s="51" t="s">
        <v>1</v>
      </c>
      <c r="C191" s="51" t="s">
        <v>2</v>
      </c>
      <c r="D191" s="8" t="s">
        <v>3</v>
      </c>
      <c r="E191" s="8" t="s">
        <v>4</v>
      </c>
      <c r="F191" s="51" t="s">
        <v>5</v>
      </c>
      <c r="G191" s="51"/>
      <c r="H191" s="51"/>
    </row>
    <row r="192" spans="1:10" ht="27" customHeight="1">
      <c r="A192" s="51"/>
      <c r="B192" s="51"/>
      <c r="C192" s="51"/>
      <c r="D192" s="9">
        <v>2018</v>
      </c>
      <c r="E192" s="8">
        <v>2019</v>
      </c>
      <c r="F192" s="9">
        <v>2020</v>
      </c>
      <c r="G192" s="9">
        <v>2021</v>
      </c>
      <c r="H192" s="9">
        <v>2022</v>
      </c>
    </row>
    <row r="193" spans="1:8" ht="18.75" customHeight="1">
      <c r="A193" s="20" t="s">
        <v>186</v>
      </c>
      <c r="B193" s="51" t="s">
        <v>187</v>
      </c>
      <c r="C193" s="51"/>
      <c r="D193" s="51"/>
      <c r="E193" s="51"/>
      <c r="F193" s="51"/>
      <c r="G193" s="51"/>
      <c r="H193" s="51"/>
    </row>
    <row r="194" spans="1:8" ht="25.5">
      <c r="A194" s="17">
        <v>2</v>
      </c>
      <c r="B194" s="11" t="s">
        <v>188</v>
      </c>
      <c r="C194" s="11" t="s">
        <v>189</v>
      </c>
      <c r="D194" s="19">
        <v>111.91</v>
      </c>
      <c r="E194" s="19">
        <v>111.9</v>
      </c>
      <c r="F194" s="19">
        <v>111.9</v>
      </c>
      <c r="G194" s="19">
        <v>111.9</v>
      </c>
      <c r="H194" s="19">
        <v>111.9</v>
      </c>
    </row>
    <row r="195" spans="1:8" ht="27.75" customHeight="1">
      <c r="A195" s="15" t="s">
        <v>32</v>
      </c>
      <c r="B195" s="16" t="s">
        <v>190</v>
      </c>
      <c r="C195" s="16" t="s">
        <v>189</v>
      </c>
      <c r="D195" s="14">
        <v>75.599999999999994</v>
      </c>
      <c r="E195" s="14">
        <v>75.599999999999994</v>
      </c>
      <c r="F195" s="14">
        <v>75.599999999999994</v>
      </c>
      <c r="G195" s="14">
        <v>75.599999999999994</v>
      </c>
      <c r="H195" s="14">
        <v>75.599999999999994</v>
      </c>
    </row>
    <row r="196" spans="1:8" ht="38.25">
      <c r="A196" s="15" t="s">
        <v>34</v>
      </c>
      <c r="B196" s="16" t="s">
        <v>191</v>
      </c>
      <c r="C196" s="16" t="s">
        <v>192</v>
      </c>
      <c r="D196" s="14">
        <v>67.599999999999994</v>
      </c>
      <c r="E196" s="14">
        <f>E195/E194*100</f>
        <v>67.560321715817679</v>
      </c>
      <c r="F196" s="14">
        <f t="shared" ref="F196:H196" si="19">F195/F194*100</f>
        <v>67.560321715817679</v>
      </c>
      <c r="G196" s="14">
        <f t="shared" si="19"/>
        <v>67.560321715817679</v>
      </c>
      <c r="H196" s="14">
        <f t="shared" si="19"/>
        <v>67.560321715817679</v>
      </c>
    </row>
    <row r="197" spans="1:8" ht="15" customHeight="1">
      <c r="A197" s="42" t="s">
        <v>193</v>
      </c>
      <c r="B197" s="66" t="s">
        <v>194</v>
      </c>
      <c r="C197" s="66"/>
      <c r="D197" s="66"/>
      <c r="E197" s="66"/>
      <c r="F197" s="66"/>
      <c r="G197" s="66"/>
      <c r="H197" s="66"/>
    </row>
    <row r="198" spans="1:8" ht="33.75" customHeight="1">
      <c r="A198" s="15">
        <v>1</v>
      </c>
      <c r="B198" s="16" t="s">
        <v>195</v>
      </c>
      <c r="C198" s="16" t="s">
        <v>50</v>
      </c>
      <c r="D198" s="46">
        <v>150369.4</v>
      </c>
      <c r="E198" s="46">
        <f>E199+E213</f>
        <v>167467.70000000001</v>
      </c>
      <c r="F198" s="46">
        <f>F199+F213</f>
        <v>118315.8</v>
      </c>
      <c r="G198" s="46">
        <f>G199+G213</f>
        <v>123687.6</v>
      </c>
      <c r="H198" s="46">
        <f>H199+H213</f>
        <v>127414.90000000001</v>
      </c>
    </row>
    <row r="199" spans="1:8" ht="27" customHeight="1">
      <c r="A199" s="17" t="s">
        <v>12</v>
      </c>
      <c r="B199" s="11" t="s">
        <v>196</v>
      </c>
      <c r="C199" s="44" t="s">
        <v>50</v>
      </c>
      <c r="D199" s="46">
        <v>118500.3</v>
      </c>
      <c r="E199" s="46">
        <v>111251.3</v>
      </c>
      <c r="F199" s="46">
        <v>115556.7</v>
      </c>
      <c r="G199" s="46">
        <v>120822</v>
      </c>
      <c r="H199" s="46">
        <v>125344.3</v>
      </c>
    </row>
    <row r="200" spans="1:8">
      <c r="A200" s="17" t="s">
        <v>122</v>
      </c>
      <c r="B200" s="11" t="s">
        <v>197</v>
      </c>
      <c r="C200" s="11" t="s">
        <v>50</v>
      </c>
      <c r="D200" s="46">
        <v>52572</v>
      </c>
      <c r="E200" s="46">
        <v>53014.3</v>
      </c>
      <c r="F200" s="46">
        <v>56395.8</v>
      </c>
      <c r="G200" s="46">
        <v>60162.3</v>
      </c>
      <c r="H200" s="46">
        <v>64361.2</v>
      </c>
    </row>
    <row r="201" spans="1:8" ht="13.5" customHeight="1">
      <c r="A201" s="17" t="s">
        <v>124</v>
      </c>
      <c r="B201" s="11" t="s">
        <v>198</v>
      </c>
      <c r="C201" s="11" t="s">
        <v>50</v>
      </c>
      <c r="D201" s="46">
        <v>4631.2</v>
      </c>
      <c r="E201" s="46">
        <f>SUM(E202:E204)</f>
        <v>356.9</v>
      </c>
      <c r="F201" s="46">
        <f t="shared" ref="F201:H201" si="20">SUM(F202:F204)</f>
        <v>368.3</v>
      </c>
      <c r="G201" s="46">
        <f t="shared" si="20"/>
        <v>380.8</v>
      </c>
      <c r="H201" s="46">
        <f t="shared" si="20"/>
        <v>394.5</v>
      </c>
    </row>
    <row r="202" spans="1:8" ht="25.5">
      <c r="A202" s="17" t="s">
        <v>199</v>
      </c>
      <c r="B202" s="11" t="s">
        <v>200</v>
      </c>
      <c r="C202" s="11" t="s">
        <v>50</v>
      </c>
      <c r="D202" s="46"/>
      <c r="E202" s="46"/>
      <c r="F202" s="46"/>
      <c r="G202" s="46"/>
      <c r="H202" s="46"/>
    </row>
    <row r="203" spans="1:8" ht="25.5">
      <c r="A203" s="17" t="s">
        <v>201</v>
      </c>
      <c r="B203" s="11" t="s">
        <v>202</v>
      </c>
      <c r="C203" s="11" t="s">
        <v>50</v>
      </c>
      <c r="D203" s="46"/>
      <c r="E203" s="46"/>
      <c r="F203" s="46"/>
      <c r="G203" s="46"/>
      <c r="H203" s="46"/>
    </row>
    <row r="204" spans="1:8">
      <c r="A204" s="17" t="s">
        <v>203</v>
      </c>
      <c r="B204" s="11" t="s">
        <v>204</v>
      </c>
      <c r="C204" s="11" t="s">
        <v>50</v>
      </c>
      <c r="D204" s="46">
        <v>4631.2</v>
      </c>
      <c r="E204" s="46">
        <v>356.9</v>
      </c>
      <c r="F204" s="46">
        <v>368.3</v>
      </c>
      <c r="G204" s="46">
        <v>380.8</v>
      </c>
      <c r="H204" s="46">
        <v>394.5</v>
      </c>
    </row>
    <row r="205" spans="1:8" ht="15" customHeight="1">
      <c r="A205" s="17" t="s">
        <v>205</v>
      </c>
      <c r="B205" s="11" t="s">
        <v>206</v>
      </c>
      <c r="C205" s="11" t="s">
        <v>50</v>
      </c>
      <c r="D205" s="46">
        <v>39202.199999999997</v>
      </c>
      <c r="E205" s="46">
        <f>SUM(E206:E207)</f>
        <v>38573</v>
      </c>
      <c r="F205" s="46">
        <f t="shared" ref="F205:H205" si="21">SUM(F206:F207)</f>
        <v>38917.4</v>
      </c>
      <c r="G205" s="46">
        <f t="shared" si="21"/>
        <v>39189.4</v>
      </c>
      <c r="H205" s="46">
        <f t="shared" si="21"/>
        <v>39524.400000000001</v>
      </c>
    </row>
    <row r="206" spans="1:8">
      <c r="A206" s="17" t="s">
        <v>207</v>
      </c>
      <c r="B206" s="11" t="s">
        <v>208</v>
      </c>
      <c r="C206" s="11" t="s">
        <v>50</v>
      </c>
      <c r="D206" s="46"/>
      <c r="E206" s="46">
        <v>2209</v>
      </c>
      <c r="F206" s="46">
        <v>2319</v>
      </c>
      <c r="G206" s="46">
        <v>2435</v>
      </c>
      <c r="H206" s="46">
        <v>2557</v>
      </c>
    </row>
    <row r="207" spans="1:8">
      <c r="A207" s="17" t="s">
        <v>209</v>
      </c>
      <c r="B207" s="11" t="s">
        <v>210</v>
      </c>
      <c r="C207" s="11" t="s">
        <v>50</v>
      </c>
      <c r="D207" s="46">
        <v>37026.300000000003</v>
      </c>
      <c r="E207" s="46">
        <v>36364</v>
      </c>
      <c r="F207" s="46">
        <v>36598.400000000001</v>
      </c>
      <c r="G207" s="46">
        <v>36754.400000000001</v>
      </c>
      <c r="H207" s="46">
        <v>36967.4</v>
      </c>
    </row>
    <row r="208" spans="1:8" ht="42" customHeight="1">
      <c r="A208" s="17" t="s">
        <v>211</v>
      </c>
      <c r="B208" s="11" t="s">
        <v>212</v>
      </c>
      <c r="C208" s="11" t="s">
        <v>50</v>
      </c>
      <c r="D208" s="46"/>
      <c r="E208" s="46"/>
      <c r="F208" s="46"/>
      <c r="G208" s="46"/>
      <c r="H208" s="46"/>
    </row>
    <row r="209" spans="1:9" ht="31.5" customHeight="1">
      <c r="A209" s="17" t="s">
        <v>213</v>
      </c>
      <c r="B209" s="11" t="s">
        <v>214</v>
      </c>
      <c r="C209" s="11" t="s">
        <v>50</v>
      </c>
      <c r="D209" s="46">
        <v>9627.6</v>
      </c>
      <c r="E209" s="46">
        <v>7859.9</v>
      </c>
      <c r="F209" s="46">
        <v>7623</v>
      </c>
      <c r="G209" s="46">
        <v>7723</v>
      </c>
      <c r="H209" s="46">
        <v>7823</v>
      </c>
    </row>
    <row r="210" spans="1:9" ht="27.75" customHeight="1">
      <c r="A210" s="17" t="s">
        <v>215</v>
      </c>
      <c r="B210" s="11" t="s">
        <v>216</v>
      </c>
      <c r="C210" s="11" t="s">
        <v>50</v>
      </c>
      <c r="D210" s="46">
        <v>102.7</v>
      </c>
      <c r="E210" s="46"/>
      <c r="F210" s="46"/>
      <c r="G210" s="46"/>
      <c r="H210" s="46"/>
    </row>
    <row r="211" spans="1:9" ht="25.5">
      <c r="A211" s="17" t="s">
        <v>217</v>
      </c>
      <c r="B211" s="11" t="s">
        <v>218</v>
      </c>
      <c r="C211" s="11" t="s">
        <v>50</v>
      </c>
      <c r="D211" s="46">
        <v>6053.6</v>
      </c>
      <c r="E211" s="46">
        <v>4666</v>
      </c>
      <c r="F211" s="46">
        <v>4666</v>
      </c>
      <c r="G211" s="46">
        <v>4666</v>
      </c>
      <c r="H211" s="46">
        <v>4366</v>
      </c>
    </row>
    <row r="212" spans="1:9">
      <c r="A212" s="17" t="s">
        <v>219</v>
      </c>
      <c r="B212" s="11" t="s">
        <v>220</v>
      </c>
      <c r="C212" s="11" t="s">
        <v>50</v>
      </c>
      <c r="D212" s="46">
        <v>996.5</v>
      </c>
      <c r="E212" s="46">
        <v>1084</v>
      </c>
      <c r="F212" s="46">
        <v>1000</v>
      </c>
      <c r="G212" s="46">
        <v>1000</v>
      </c>
      <c r="H212" s="46">
        <v>1000</v>
      </c>
    </row>
    <row r="213" spans="1:9">
      <c r="A213" s="17" t="s">
        <v>14</v>
      </c>
      <c r="B213" s="11" t="s">
        <v>221</v>
      </c>
      <c r="C213" s="11" t="s">
        <v>50</v>
      </c>
      <c r="D213" s="46">
        <v>31869.1</v>
      </c>
      <c r="E213" s="46">
        <f>SUM(E214:E217)</f>
        <v>56216.4</v>
      </c>
      <c r="F213" s="46">
        <f>SUM(F214:F217)</f>
        <v>2759.1</v>
      </c>
      <c r="G213" s="46">
        <f t="shared" ref="G213:H213" si="22">SUM(G214:G217)</f>
        <v>2865.6</v>
      </c>
      <c r="H213" s="46">
        <f t="shared" si="22"/>
        <v>2070.6</v>
      </c>
    </row>
    <row r="214" spans="1:9">
      <c r="A214" s="17" t="s">
        <v>128</v>
      </c>
      <c r="B214" s="11" t="s">
        <v>222</v>
      </c>
      <c r="C214" s="11" t="s">
        <v>50</v>
      </c>
      <c r="D214" s="46"/>
      <c r="E214" s="46"/>
      <c r="F214" s="46"/>
      <c r="G214" s="46"/>
      <c r="H214" s="46"/>
    </row>
    <row r="215" spans="1:9" ht="25.5">
      <c r="A215" s="17" t="s">
        <v>129</v>
      </c>
      <c r="B215" s="11" t="s">
        <v>223</v>
      </c>
      <c r="C215" s="11" t="s">
        <v>50</v>
      </c>
      <c r="D215" s="46">
        <v>12573.6</v>
      </c>
      <c r="E215" s="46">
        <v>53239.4</v>
      </c>
      <c r="F215" s="46"/>
      <c r="G215" s="46"/>
      <c r="H215" s="46"/>
    </row>
    <row r="216" spans="1:9" ht="30" customHeight="1">
      <c r="A216" s="17" t="s">
        <v>130</v>
      </c>
      <c r="B216" s="11" t="s">
        <v>224</v>
      </c>
      <c r="C216" s="11" t="s">
        <v>50</v>
      </c>
      <c r="D216" s="46">
        <v>1308.2</v>
      </c>
      <c r="E216" s="34">
        <v>2277</v>
      </c>
      <c r="F216" s="46">
        <v>2759.1</v>
      </c>
      <c r="G216" s="46">
        <v>2865.6</v>
      </c>
      <c r="H216" s="46">
        <v>2070.6</v>
      </c>
    </row>
    <row r="217" spans="1:9">
      <c r="A217" s="17" t="s">
        <v>225</v>
      </c>
      <c r="B217" s="11" t="s">
        <v>226</v>
      </c>
      <c r="C217" s="11" t="s">
        <v>50</v>
      </c>
      <c r="D217" s="46">
        <v>18000</v>
      </c>
      <c r="E217" s="34">
        <v>700</v>
      </c>
      <c r="F217" s="34">
        <v>0</v>
      </c>
      <c r="G217" s="34">
        <v>0</v>
      </c>
      <c r="H217" s="46"/>
    </row>
    <row r="218" spans="1:9">
      <c r="A218" s="17">
        <v>2</v>
      </c>
      <c r="B218" s="11" t="s">
        <v>227</v>
      </c>
      <c r="C218" s="16" t="s">
        <v>50</v>
      </c>
      <c r="D218" s="46">
        <f>D219+D220+D223+D224+D225+D226+D227+D228+D229+D230</f>
        <v>164002.79999999999</v>
      </c>
      <c r="E218" s="34">
        <f t="shared" ref="E218:F218" si="23">E219+E220+E223+E224+E225+E226+E227+E228+E229+E230</f>
        <v>210152.19999999998</v>
      </c>
      <c r="F218" s="34">
        <f t="shared" si="23"/>
        <v>129871.4</v>
      </c>
      <c r="G218" s="34">
        <f>G219+G220+G223+G224+G225+G226+G227+G228+G229+G230</f>
        <v>135769.80000000002</v>
      </c>
      <c r="H218" s="46">
        <f>H219+H220+H223+H224+H225+H226+H227+H228+H229+H230</f>
        <v>139949.30000000002</v>
      </c>
      <c r="I218" s="47"/>
    </row>
    <row r="219" spans="1:9" ht="27.75" customHeight="1">
      <c r="A219" s="17" t="s">
        <v>147</v>
      </c>
      <c r="B219" s="11" t="s">
        <v>228</v>
      </c>
      <c r="C219" s="16" t="s">
        <v>50</v>
      </c>
      <c r="D219" s="46">
        <v>25373</v>
      </c>
      <c r="E219" s="34">
        <v>32049.9</v>
      </c>
      <c r="F219" s="46">
        <v>34706.1</v>
      </c>
      <c r="G219" s="46">
        <v>34908.800000000003</v>
      </c>
      <c r="H219" s="46">
        <v>35391.9</v>
      </c>
    </row>
    <row r="220" spans="1:9">
      <c r="A220" s="17" t="s">
        <v>149</v>
      </c>
      <c r="B220" s="11" t="s">
        <v>229</v>
      </c>
      <c r="C220" s="11" t="s">
        <v>50</v>
      </c>
      <c r="D220" s="46">
        <v>692.3</v>
      </c>
      <c r="E220" s="34">
        <v>834.7</v>
      </c>
      <c r="F220" s="46">
        <v>844.2</v>
      </c>
      <c r="G220" s="46">
        <v>874.4</v>
      </c>
      <c r="H220" s="46"/>
    </row>
    <row r="221" spans="1:9" ht="15.75" customHeight="1">
      <c r="A221" s="51" t="s">
        <v>0</v>
      </c>
      <c r="B221" s="51" t="s">
        <v>1</v>
      </c>
      <c r="C221" s="51" t="s">
        <v>2</v>
      </c>
      <c r="D221" s="8" t="s">
        <v>3</v>
      </c>
      <c r="E221" s="48" t="s">
        <v>4</v>
      </c>
      <c r="F221" s="51" t="s">
        <v>5</v>
      </c>
      <c r="G221" s="51"/>
      <c r="H221" s="51"/>
    </row>
    <row r="222" spans="1:9" ht="24" customHeight="1">
      <c r="A222" s="51"/>
      <c r="B222" s="51"/>
      <c r="C222" s="51"/>
      <c r="D222" s="9">
        <v>2018</v>
      </c>
      <c r="E222" s="48">
        <v>2019</v>
      </c>
      <c r="F222" s="9">
        <v>2020</v>
      </c>
      <c r="G222" s="9">
        <v>2021</v>
      </c>
      <c r="H222" s="9">
        <v>2022</v>
      </c>
    </row>
    <row r="223" spans="1:9" ht="25.5">
      <c r="A223" s="17" t="s">
        <v>151</v>
      </c>
      <c r="B223" s="11" t="s">
        <v>230</v>
      </c>
      <c r="C223" s="11" t="s">
        <v>50</v>
      </c>
      <c r="D223" s="46">
        <v>1415.1</v>
      </c>
      <c r="E223" s="34">
        <v>2414.5</v>
      </c>
      <c r="F223" s="46">
        <v>3330</v>
      </c>
      <c r="G223" s="46">
        <v>3510</v>
      </c>
      <c r="H223" s="46">
        <v>3001.8</v>
      </c>
    </row>
    <row r="224" spans="1:9" ht="29.25" customHeight="1">
      <c r="A224" s="17" t="s">
        <v>153</v>
      </c>
      <c r="B224" s="11" t="s">
        <v>231</v>
      </c>
      <c r="C224" s="11" t="s">
        <v>50</v>
      </c>
      <c r="D224" s="46">
        <v>23259.200000000001</v>
      </c>
      <c r="E224" s="34">
        <v>37416.300000000003</v>
      </c>
      <c r="F224" s="46">
        <v>14306</v>
      </c>
      <c r="G224" s="46">
        <v>14681.8</v>
      </c>
      <c r="H224" s="46">
        <v>16278.8</v>
      </c>
    </row>
    <row r="225" spans="1:8" ht="18" customHeight="1">
      <c r="A225" s="17" t="s">
        <v>155</v>
      </c>
      <c r="B225" s="11" t="s">
        <v>232</v>
      </c>
      <c r="C225" s="11" t="s">
        <v>50</v>
      </c>
      <c r="D225" s="46">
        <v>70557.899999999994</v>
      </c>
      <c r="E225" s="34">
        <v>51177.4</v>
      </c>
      <c r="F225" s="46">
        <v>28292</v>
      </c>
      <c r="G225" s="46">
        <v>29474.6</v>
      </c>
      <c r="H225" s="46">
        <v>34079</v>
      </c>
    </row>
    <row r="226" spans="1:8">
      <c r="A226" s="17" t="s">
        <v>157</v>
      </c>
      <c r="B226" s="11" t="s">
        <v>233</v>
      </c>
      <c r="C226" s="11" t="s">
        <v>50</v>
      </c>
      <c r="D226" s="46">
        <v>1132.5</v>
      </c>
      <c r="E226" s="34">
        <v>216</v>
      </c>
      <c r="F226" s="46">
        <v>797</v>
      </c>
      <c r="G226" s="46">
        <v>797</v>
      </c>
      <c r="H226" s="46">
        <v>797</v>
      </c>
    </row>
    <row r="227" spans="1:8" ht="28.5" customHeight="1">
      <c r="A227" s="17" t="s">
        <v>234</v>
      </c>
      <c r="B227" s="11" t="s">
        <v>235</v>
      </c>
      <c r="C227" s="11" t="s">
        <v>50</v>
      </c>
      <c r="D227" s="46">
        <v>31401.8</v>
      </c>
      <c r="E227" s="34">
        <v>71343</v>
      </c>
      <c r="F227" s="46">
        <f>34945</f>
        <v>34945</v>
      </c>
      <c r="G227" s="46">
        <f>35545.4</f>
        <v>35545.4</v>
      </c>
      <c r="H227" s="46">
        <v>30743.5</v>
      </c>
    </row>
    <row r="228" spans="1:8" ht="24.75" customHeight="1">
      <c r="A228" s="17" t="s">
        <v>236</v>
      </c>
      <c r="B228" s="11" t="s">
        <v>237</v>
      </c>
      <c r="C228" s="11" t="s">
        <v>50</v>
      </c>
      <c r="D228" s="46">
        <v>1415.6</v>
      </c>
      <c r="E228" s="34">
        <v>1704.6</v>
      </c>
      <c r="F228" s="46">
        <v>1738.1</v>
      </c>
      <c r="G228" s="46">
        <v>1738.1</v>
      </c>
      <c r="H228" s="46">
        <v>1738.1</v>
      </c>
    </row>
    <row r="229" spans="1:8">
      <c r="A229" s="17" t="s">
        <v>238</v>
      </c>
      <c r="B229" s="11" t="s">
        <v>239</v>
      </c>
      <c r="C229" s="11" t="s">
        <v>50</v>
      </c>
      <c r="D229" s="46">
        <v>8704.7999999999993</v>
      </c>
      <c r="E229" s="34">
        <v>12895.8</v>
      </c>
      <c r="F229" s="46">
        <v>10813</v>
      </c>
      <c r="G229" s="46">
        <v>10817</v>
      </c>
      <c r="H229" s="46">
        <v>10925.2</v>
      </c>
    </row>
    <row r="230" spans="1:8" ht="27.75" customHeight="1">
      <c r="A230" s="17" t="s">
        <v>240</v>
      </c>
      <c r="B230" s="11" t="s">
        <v>241</v>
      </c>
      <c r="C230" s="11" t="s">
        <v>50</v>
      </c>
      <c r="D230" s="46">
        <v>50.6</v>
      </c>
      <c r="E230" s="34">
        <v>100</v>
      </c>
      <c r="F230" s="46">
        <v>100</v>
      </c>
      <c r="G230" s="46">
        <f>100+3322.7</f>
        <v>3422.7</v>
      </c>
      <c r="H230" s="46">
        <f>100+6894</f>
        <v>6994</v>
      </c>
    </row>
    <row r="231" spans="1:8" ht="25.5">
      <c r="A231" s="17">
        <v>3</v>
      </c>
      <c r="B231" s="11" t="s">
        <v>242</v>
      </c>
      <c r="C231" s="16" t="s">
        <v>50</v>
      </c>
      <c r="D231" s="46">
        <f>D198-D218</f>
        <v>-13633.399999999994</v>
      </c>
      <c r="E231" s="34">
        <f>E198-E218</f>
        <v>-42684.499999999971</v>
      </c>
      <c r="F231" s="46">
        <f>F198-F218</f>
        <v>-11555.599999999991</v>
      </c>
      <c r="G231" s="46">
        <f>G198-G218</f>
        <v>-12082.200000000012</v>
      </c>
      <c r="H231" s="46">
        <f>H198-H218</f>
        <v>-12534.400000000009</v>
      </c>
    </row>
    <row r="232" spans="1:8">
      <c r="A232" s="17" t="s">
        <v>34</v>
      </c>
      <c r="B232" s="11" t="s">
        <v>243</v>
      </c>
      <c r="C232" s="11" t="s">
        <v>50</v>
      </c>
      <c r="D232" s="43"/>
      <c r="E232" s="30"/>
      <c r="F232" s="11"/>
      <c r="G232" s="11"/>
      <c r="H232" s="11"/>
    </row>
    <row r="233" spans="1:8">
      <c r="A233" s="20" t="s">
        <v>244</v>
      </c>
      <c r="B233" s="51" t="s">
        <v>245</v>
      </c>
      <c r="C233" s="51"/>
      <c r="D233" s="51"/>
      <c r="E233" s="51"/>
      <c r="F233" s="51"/>
      <c r="G233" s="51"/>
      <c r="H233" s="51"/>
    </row>
    <row r="234" spans="1:8" ht="25.5">
      <c r="A234" s="17">
        <v>1</v>
      </c>
      <c r="B234" s="11" t="s">
        <v>246</v>
      </c>
      <c r="C234" s="11"/>
      <c r="D234" s="19"/>
      <c r="E234" s="19"/>
      <c r="F234" s="19"/>
      <c r="G234" s="19"/>
      <c r="H234" s="19"/>
    </row>
    <row r="235" spans="1:8" hidden="1">
      <c r="A235" s="61" t="s">
        <v>12</v>
      </c>
      <c r="B235" s="67" t="s">
        <v>247</v>
      </c>
      <c r="C235" s="16" t="s">
        <v>248</v>
      </c>
      <c r="D235" s="19"/>
      <c r="E235" s="19"/>
      <c r="F235" s="19"/>
      <c r="G235" s="19"/>
      <c r="H235" s="19"/>
    </row>
    <row r="236" spans="1:8" hidden="1">
      <c r="A236" s="61"/>
      <c r="B236" s="67"/>
      <c r="C236" s="16" t="s">
        <v>249</v>
      </c>
      <c r="D236" s="19"/>
      <c r="E236" s="19"/>
      <c r="F236" s="19"/>
      <c r="G236" s="19"/>
      <c r="H236" s="19"/>
    </row>
    <row r="237" spans="1:8" hidden="1">
      <c r="A237" s="61" t="s">
        <v>14</v>
      </c>
      <c r="B237" s="67" t="s">
        <v>250</v>
      </c>
      <c r="C237" s="16" t="s">
        <v>248</v>
      </c>
      <c r="D237" s="19"/>
      <c r="E237" s="19"/>
      <c r="F237" s="19"/>
      <c r="G237" s="19"/>
      <c r="H237" s="19"/>
    </row>
    <row r="238" spans="1:8" hidden="1">
      <c r="A238" s="61"/>
      <c r="B238" s="67"/>
      <c r="C238" s="16" t="s">
        <v>249</v>
      </c>
      <c r="D238" s="19"/>
      <c r="E238" s="19"/>
      <c r="F238" s="19"/>
      <c r="G238" s="19"/>
      <c r="H238" s="19"/>
    </row>
    <row r="239" spans="1:8" hidden="1">
      <c r="A239" s="62" t="s">
        <v>17</v>
      </c>
      <c r="B239" s="64" t="s">
        <v>251</v>
      </c>
      <c r="C239" s="16" t="s">
        <v>248</v>
      </c>
      <c r="D239" s="19"/>
      <c r="E239" s="19"/>
      <c r="F239" s="19"/>
      <c r="G239" s="19"/>
      <c r="H239" s="19"/>
    </row>
    <row r="240" spans="1:8" hidden="1">
      <c r="A240" s="62"/>
      <c r="B240" s="64"/>
      <c r="C240" s="16" t="s">
        <v>252</v>
      </c>
      <c r="D240" s="19"/>
      <c r="E240" s="19"/>
      <c r="F240" s="19"/>
      <c r="G240" s="19"/>
      <c r="H240" s="19"/>
    </row>
    <row r="241" spans="1:9" hidden="1">
      <c r="A241" s="62" t="s">
        <v>253</v>
      </c>
      <c r="B241" s="64" t="s">
        <v>254</v>
      </c>
      <c r="C241" s="16" t="s">
        <v>248</v>
      </c>
      <c r="D241" s="19"/>
      <c r="E241" s="19"/>
      <c r="F241" s="19"/>
      <c r="G241" s="19"/>
      <c r="H241" s="19"/>
    </row>
    <row r="242" spans="1:9" hidden="1">
      <c r="A242" s="62"/>
      <c r="B242" s="64"/>
      <c r="C242" s="16" t="s">
        <v>255</v>
      </c>
      <c r="D242" s="19"/>
      <c r="E242" s="19"/>
      <c r="F242" s="19"/>
      <c r="G242" s="19"/>
      <c r="H242" s="19"/>
    </row>
    <row r="243" spans="1:9" hidden="1">
      <c r="A243" s="17" t="s">
        <v>256</v>
      </c>
      <c r="B243" s="11" t="s">
        <v>257</v>
      </c>
      <c r="C243" s="11" t="s">
        <v>36</v>
      </c>
      <c r="D243" s="19"/>
      <c r="E243" s="19"/>
      <c r="F243" s="19"/>
      <c r="G243" s="19"/>
      <c r="H243" s="19"/>
    </row>
    <row r="244" spans="1:9" hidden="1">
      <c r="A244" s="17" t="s">
        <v>258</v>
      </c>
      <c r="B244" s="11" t="s">
        <v>259</v>
      </c>
      <c r="C244" s="11" t="s">
        <v>36</v>
      </c>
      <c r="D244" s="19"/>
      <c r="E244" s="19"/>
      <c r="F244" s="19"/>
      <c r="G244" s="19"/>
      <c r="H244" s="19"/>
    </row>
    <row r="245" spans="1:9" ht="29.25" customHeight="1">
      <c r="A245" s="17">
        <v>2</v>
      </c>
      <c r="B245" s="11" t="s">
        <v>263</v>
      </c>
      <c r="C245" s="11" t="s">
        <v>9</v>
      </c>
      <c r="D245" s="19"/>
      <c r="E245" s="19"/>
      <c r="F245" s="19"/>
      <c r="G245" s="19"/>
      <c r="H245" s="19"/>
    </row>
    <row r="246" spans="1:9" ht="21.75" customHeight="1">
      <c r="A246" s="17">
        <v>3</v>
      </c>
      <c r="B246" s="11" t="s">
        <v>264</v>
      </c>
      <c r="C246" s="11" t="s">
        <v>9</v>
      </c>
      <c r="D246" s="14">
        <f>D247+D248+D249+D250</f>
        <v>0</v>
      </c>
      <c r="E246" s="14">
        <f t="shared" ref="E246:H246" si="24">E247+E248+E249+E250</f>
        <v>0</v>
      </c>
      <c r="F246" s="14">
        <f t="shared" si="24"/>
        <v>0</v>
      </c>
      <c r="G246" s="14">
        <f t="shared" si="24"/>
        <v>0</v>
      </c>
      <c r="H246" s="14">
        <f t="shared" si="24"/>
        <v>0</v>
      </c>
    </row>
    <row r="247" spans="1:9" hidden="1">
      <c r="A247" s="45" t="s">
        <v>65</v>
      </c>
      <c r="B247" s="30" t="s">
        <v>265</v>
      </c>
      <c r="C247" s="11" t="s">
        <v>9</v>
      </c>
      <c r="D247" s="14"/>
      <c r="E247" s="14"/>
      <c r="F247" s="14"/>
      <c r="G247" s="14"/>
      <c r="H247" s="14"/>
    </row>
    <row r="248" spans="1:9" hidden="1">
      <c r="A248" s="45" t="s">
        <v>67</v>
      </c>
      <c r="B248" s="30" t="s">
        <v>266</v>
      </c>
      <c r="C248" s="11" t="s">
        <v>9</v>
      </c>
      <c r="D248" s="14"/>
      <c r="E248" s="14"/>
      <c r="F248" s="14"/>
      <c r="G248" s="14"/>
      <c r="H248" s="14"/>
    </row>
    <row r="249" spans="1:9" hidden="1">
      <c r="A249" s="45" t="s">
        <v>69</v>
      </c>
      <c r="B249" s="30" t="s">
        <v>267</v>
      </c>
      <c r="C249" s="11" t="s">
        <v>9</v>
      </c>
      <c r="D249" s="14"/>
      <c r="E249" s="14"/>
      <c r="F249" s="14"/>
      <c r="G249" s="14"/>
      <c r="H249" s="14"/>
    </row>
    <row r="250" spans="1:9" hidden="1">
      <c r="A250" s="45" t="s">
        <v>71</v>
      </c>
      <c r="B250" s="30" t="s">
        <v>268</v>
      </c>
      <c r="C250" s="11" t="s">
        <v>9</v>
      </c>
      <c r="D250" s="14"/>
      <c r="E250" s="14"/>
      <c r="F250" s="14"/>
      <c r="G250" s="14"/>
      <c r="H250" s="14"/>
    </row>
    <row r="251" spans="1:9" hidden="1">
      <c r="A251" s="45">
        <v>4</v>
      </c>
      <c r="B251" s="30" t="s">
        <v>269</v>
      </c>
      <c r="C251" s="11" t="s">
        <v>9</v>
      </c>
      <c r="D251" s="14">
        <f>D252+D253</f>
        <v>0</v>
      </c>
      <c r="E251" s="14">
        <f t="shared" ref="E251:H251" si="25">E252+E253</f>
        <v>0</v>
      </c>
      <c r="F251" s="14">
        <f t="shared" si="25"/>
        <v>0</v>
      </c>
      <c r="G251" s="14">
        <f t="shared" si="25"/>
        <v>0</v>
      </c>
      <c r="H251" s="14">
        <f t="shared" si="25"/>
        <v>0</v>
      </c>
    </row>
    <row r="252" spans="1:9" ht="15" hidden="1" customHeight="1">
      <c r="A252" s="45" t="s">
        <v>270</v>
      </c>
      <c r="B252" s="30" t="s">
        <v>267</v>
      </c>
      <c r="C252" s="11" t="s">
        <v>9</v>
      </c>
      <c r="D252" s="14"/>
      <c r="E252" s="14"/>
      <c r="F252" s="14"/>
      <c r="G252" s="14"/>
      <c r="H252" s="14"/>
    </row>
    <row r="253" spans="1:9" ht="15" hidden="1" customHeight="1">
      <c r="A253" s="45" t="s">
        <v>271</v>
      </c>
      <c r="B253" s="30" t="s">
        <v>272</v>
      </c>
      <c r="C253" s="11" t="s">
        <v>9</v>
      </c>
      <c r="D253" s="19"/>
      <c r="E253" s="19"/>
      <c r="F253" s="19"/>
      <c r="G253" s="19"/>
      <c r="H253" s="19"/>
    </row>
    <row r="254" spans="1:9" ht="15" hidden="1" customHeight="1">
      <c r="A254" s="45">
        <v>5</v>
      </c>
      <c r="B254" s="30" t="s">
        <v>273</v>
      </c>
      <c r="C254" s="11"/>
      <c r="D254" s="19"/>
      <c r="E254" s="19"/>
      <c r="F254" s="19"/>
      <c r="G254" s="19"/>
      <c r="H254" s="19"/>
    </row>
    <row r="255" spans="1:9" ht="25.5">
      <c r="A255" s="45" t="s">
        <v>39</v>
      </c>
      <c r="B255" s="30" t="s">
        <v>274</v>
      </c>
      <c r="C255" s="11" t="s">
        <v>275</v>
      </c>
      <c r="D255" s="14">
        <v>60</v>
      </c>
      <c r="E255" s="14">
        <v>60</v>
      </c>
      <c r="F255" s="14">
        <v>60</v>
      </c>
      <c r="G255" s="14">
        <v>60</v>
      </c>
      <c r="H255" s="14">
        <v>60</v>
      </c>
      <c r="I255" s="1"/>
    </row>
    <row r="256" spans="1:9">
      <c r="A256" s="45" t="s">
        <v>41</v>
      </c>
      <c r="B256" s="30" t="s">
        <v>276</v>
      </c>
      <c r="C256" s="11" t="s">
        <v>277</v>
      </c>
      <c r="D256" s="14">
        <v>45</v>
      </c>
      <c r="E256" s="14">
        <v>45</v>
      </c>
      <c r="F256" s="14">
        <v>45</v>
      </c>
      <c r="G256" s="14">
        <v>45</v>
      </c>
      <c r="H256" s="14">
        <v>45</v>
      </c>
      <c r="I256" s="1"/>
    </row>
    <row r="257" spans="1:8">
      <c r="A257" s="45" t="s">
        <v>278</v>
      </c>
      <c r="B257" s="30" t="s">
        <v>279</v>
      </c>
      <c r="C257" s="11" t="s">
        <v>277</v>
      </c>
      <c r="D257" s="19">
        <v>15</v>
      </c>
      <c r="E257" s="19">
        <v>15</v>
      </c>
      <c r="F257" s="19">
        <v>15</v>
      </c>
      <c r="G257" s="19">
        <v>15</v>
      </c>
      <c r="H257" s="19">
        <v>15</v>
      </c>
    </row>
    <row r="258" spans="1:8">
      <c r="A258" s="45" t="s">
        <v>280</v>
      </c>
      <c r="B258" s="30" t="s">
        <v>281</v>
      </c>
      <c r="C258" s="11" t="s">
        <v>282</v>
      </c>
      <c r="D258" s="19">
        <v>23</v>
      </c>
      <c r="E258" s="19">
        <v>21</v>
      </c>
      <c r="F258" s="19">
        <v>23</v>
      </c>
      <c r="G258" s="19">
        <v>23</v>
      </c>
      <c r="H258" s="19">
        <v>23</v>
      </c>
    </row>
    <row r="259" spans="1:8">
      <c r="A259" s="45" t="s">
        <v>283</v>
      </c>
      <c r="B259" s="30" t="s">
        <v>284</v>
      </c>
      <c r="C259" s="11" t="s">
        <v>282</v>
      </c>
      <c r="D259" s="19">
        <v>50</v>
      </c>
      <c r="E259" s="19">
        <v>47</v>
      </c>
      <c r="F259" s="19">
        <v>50</v>
      </c>
      <c r="G259" s="19">
        <v>50</v>
      </c>
      <c r="H259" s="19">
        <v>50</v>
      </c>
    </row>
    <row r="260" spans="1:8" ht="38.25">
      <c r="A260" s="17" t="s">
        <v>285</v>
      </c>
      <c r="B260" s="11" t="s">
        <v>286</v>
      </c>
      <c r="C260" s="11" t="s">
        <v>287</v>
      </c>
      <c r="D260" s="19"/>
      <c r="E260" s="19"/>
      <c r="F260" s="19"/>
      <c r="G260" s="19"/>
      <c r="H260" s="19"/>
    </row>
    <row r="261" spans="1:8">
      <c r="A261" s="17" t="s">
        <v>288</v>
      </c>
      <c r="B261" s="11" t="s">
        <v>289</v>
      </c>
      <c r="C261" s="11" t="s">
        <v>248</v>
      </c>
      <c r="D261" s="19">
        <v>2</v>
      </c>
      <c r="E261" s="19">
        <v>2</v>
      </c>
      <c r="F261" s="19">
        <v>2</v>
      </c>
      <c r="G261" s="19">
        <v>2</v>
      </c>
      <c r="H261" s="19"/>
    </row>
    <row r="262" spans="1:8">
      <c r="A262" s="17" t="s">
        <v>290</v>
      </c>
      <c r="B262" s="11" t="s">
        <v>291</v>
      </c>
      <c r="C262" s="11" t="s">
        <v>292</v>
      </c>
      <c r="D262" s="19">
        <v>2</v>
      </c>
      <c r="E262" s="19">
        <v>2</v>
      </c>
      <c r="F262" s="19">
        <v>2</v>
      </c>
      <c r="G262" s="19">
        <v>2</v>
      </c>
      <c r="H262" s="19"/>
    </row>
    <row r="263" spans="1:8">
      <c r="A263" s="17" t="s">
        <v>293</v>
      </c>
      <c r="B263" s="11" t="s">
        <v>294</v>
      </c>
      <c r="C263" s="11" t="s">
        <v>295</v>
      </c>
      <c r="D263" s="19"/>
      <c r="E263" s="19"/>
      <c r="F263" s="19"/>
      <c r="G263" s="19"/>
      <c r="H263" s="19"/>
    </row>
    <row r="264" spans="1:8" ht="26.25" customHeight="1">
      <c r="A264" s="17">
        <v>6</v>
      </c>
      <c r="B264" s="11" t="s">
        <v>296</v>
      </c>
      <c r="C264" s="11" t="s">
        <v>297</v>
      </c>
      <c r="D264" s="11"/>
      <c r="E264" s="11"/>
      <c r="F264" s="11"/>
      <c r="G264" s="11"/>
      <c r="H264" s="11"/>
    </row>
    <row r="265" spans="1:8" ht="16.5" customHeight="1"/>
    <row r="266" spans="1:8" ht="43.5" customHeight="1">
      <c r="A266" s="65" t="s">
        <v>260</v>
      </c>
      <c r="B266" s="65"/>
      <c r="C266" s="65"/>
      <c r="D266" s="65"/>
      <c r="E266" s="65"/>
      <c r="F266" s="65"/>
      <c r="G266" s="65"/>
      <c r="H266" s="65"/>
    </row>
    <row r="267" spans="1:8" ht="42.75" customHeight="1">
      <c r="A267" s="65" t="s">
        <v>261</v>
      </c>
      <c r="B267" s="65"/>
      <c r="C267" s="65"/>
      <c r="D267" s="65"/>
      <c r="E267" s="65"/>
      <c r="F267" s="65"/>
      <c r="G267" s="65"/>
      <c r="H267" s="65"/>
    </row>
    <row r="268" spans="1:8">
      <c r="A268" s="3"/>
      <c r="B268" s="4"/>
      <c r="C268" s="4"/>
      <c r="D268" s="4"/>
      <c r="E268" s="4"/>
      <c r="F268" s="4"/>
      <c r="G268" s="4"/>
      <c r="H268" s="4"/>
    </row>
  </sheetData>
  <mergeCells count="94">
    <mergeCell ref="D1:H1"/>
    <mergeCell ref="A237:A238"/>
    <mergeCell ref="B237:B238"/>
    <mergeCell ref="A239:A240"/>
    <mergeCell ref="B239:B240"/>
    <mergeCell ref="A184:A186"/>
    <mergeCell ref="A190:H190"/>
    <mergeCell ref="A191:A192"/>
    <mergeCell ref="B191:B192"/>
    <mergeCell ref="C191:C192"/>
    <mergeCell ref="F191:H191"/>
    <mergeCell ref="B193:H193"/>
    <mergeCell ref="B160:H160"/>
    <mergeCell ref="A161:A163"/>
    <mergeCell ref="A175:A176"/>
    <mergeCell ref="B183:H183"/>
    <mergeCell ref="A241:A242"/>
    <mergeCell ref="B241:B242"/>
    <mergeCell ref="A266:H266"/>
    <mergeCell ref="A267:H267"/>
    <mergeCell ref="B197:H197"/>
    <mergeCell ref="A221:A222"/>
    <mergeCell ref="B221:B222"/>
    <mergeCell ref="C221:C222"/>
    <mergeCell ref="F221:H221"/>
    <mergeCell ref="B233:H233"/>
    <mergeCell ref="A235:A236"/>
    <mergeCell ref="B235:B236"/>
    <mergeCell ref="A134:A135"/>
    <mergeCell ref="A158:A159"/>
    <mergeCell ref="B158:B159"/>
    <mergeCell ref="C158:C159"/>
    <mergeCell ref="F158:H158"/>
    <mergeCell ref="A136:A137"/>
    <mergeCell ref="A138:A140"/>
    <mergeCell ref="A141:A142"/>
    <mergeCell ref="A143:A144"/>
    <mergeCell ref="A145:A146"/>
    <mergeCell ref="B147:H147"/>
    <mergeCell ref="A148:A150"/>
    <mergeCell ref="A151:A153"/>
    <mergeCell ref="A154:A156"/>
    <mergeCell ref="A157:H157"/>
    <mergeCell ref="A126:A128"/>
    <mergeCell ref="A129:A131"/>
    <mergeCell ref="A132:A133"/>
    <mergeCell ref="A116:A118"/>
    <mergeCell ref="A119:A121"/>
    <mergeCell ref="A122:A124"/>
    <mergeCell ref="A80:A82"/>
    <mergeCell ref="A83:A85"/>
    <mergeCell ref="A86:A88"/>
    <mergeCell ref="A113:A115"/>
    <mergeCell ref="B125:H125"/>
    <mergeCell ref="A47:A49"/>
    <mergeCell ref="A50:A52"/>
    <mergeCell ref="A104:A106"/>
    <mergeCell ref="A107:A109"/>
    <mergeCell ref="A110:A112"/>
    <mergeCell ref="A62:A64"/>
    <mergeCell ref="A65:A67"/>
    <mergeCell ref="A68:A70"/>
    <mergeCell ref="A71:A73"/>
    <mergeCell ref="A89:A91"/>
    <mergeCell ref="A92:A94"/>
    <mergeCell ref="A95:A97"/>
    <mergeCell ref="A98:A100"/>
    <mergeCell ref="A101:A103"/>
    <mergeCell ref="A74:A76"/>
    <mergeCell ref="A77:A79"/>
    <mergeCell ref="A53:A55"/>
    <mergeCell ref="A56:A58"/>
    <mergeCell ref="A59:A61"/>
    <mergeCell ref="B46:H46"/>
    <mergeCell ref="A10:A11"/>
    <mergeCell ref="A12:A13"/>
    <mergeCell ref="B22:H22"/>
    <mergeCell ref="A33:H33"/>
    <mergeCell ref="B34:B35"/>
    <mergeCell ref="C34:C35"/>
    <mergeCell ref="F34:H34"/>
    <mergeCell ref="B36:H36"/>
    <mergeCell ref="A37:A39"/>
    <mergeCell ref="A34:A35"/>
    <mergeCell ref="A40:A42"/>
    <mergeCell ref="A43:A45"/>
    <mergeCell ref="B7:H7"/>
    <mergeCell ref="A8:A9"/>
    <mergeCell ref="A2:H2"/>
    <mergeCell ref="A3:H3"/>
    <mergeCell ref="A5:A6"/>
    <mergeCell ref="B5:B6"/>
    <mergeCell ref="C5:C6"/>
    <mergeCell ref="F5:H5"/>
  </mergeCells>
  <hyperlinks>
    <hyperlink ref="B39" location="_ftn1" display="_ftn1"/>
    <hyperlink ref="B41" location="_ftn2" display="_ftn2"/>
    <hyperlink ref="A266" location="_ftnref1" display="_ftnref1"/>
    <hyperlink ref="A267" location="_ftnref2" display="_ftnref2"/>
  </hyperlinks>
  <pageMargins left="0.51181102362204722" right="0.31496062992125984" top="0.74803149606299213" bottom="0.74803149606299213" header="0.31496062992125984" footer="0.31496062992125984"/>
  <pageSetup paperSize="9" scale="75" fitToHeight="0" orientation="landscape" r:id="rId1"/>
  <rowBreaks count="3" manualBreakCount="3">
    <brk id="32" max="9" man="1"/>
    <brk id="157" max="9" man="1"/>
    <brk id="1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целиком</vt:lpstr>
      <vt:lpstr>'Форма целиком'!Область_печати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User</cp:lastModifiedBy>
  <cp:lastPrinted>2019-11-14T16:28:07Z</cp:lastPrinted>
  <dcterms:created xsi:type="dcterms:W3CDTF">2017-07-11T11:25:59Z</dcterms:created>
  <dcterms:modified xsi:type="dcterms:W3CDTF">2019-11-26T08:47:38Z</dcterms:modified>
</cp:coreProperties>
</file>