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54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Лист1!$A$1:$J$125</definedName>
  </definedNames>
  <calcPr calcId="144525"/>
</workbook>
</file>

<file path=xl/calcChain.xml><?xml version="1.0" encoding="utf-8"?>
<calcChain xmlns="http://schemas.openxmlformats.org/spreadsheetml/2006/main">
  <c r="J25" i="1" l="1"/>
  <c r="J24" i="1"/>
  <c r="G63" i="1" l="1"/>
  <c r="J20" i="1"/>
  <c r="J77" i="1" s="1"/>
  <c r="G69" i="1" l="1"/>
  <c r="G67" i="1"/>
  <c r="I86" i="1" l="1"/>
  <c r="I85" i="1" s="1"/>
  <c r="I82" i="1" s="1"/>
  <c r="G47" i="1"/>
  <c r="G48" i="1"/>
  <c r="G49" i="1"/>
  <c r="J74" i="1"/>
  <c r="G74" i="1" s="1"/>
  <c r="I112" i="1"/>
  <c r="I121" i="1" s="1"/>
  <c r="I125" i="1" s="1"/>
  <c r="J115" i="1"/>
  <c r="J124" i="1" s="1"/>
  <c r="J114" i="1"/>
  <c r="J113" i="1"/>
  <c r="J112" i="1"/>
  <c r="G120" i="1"/>
  <c r="G119" i="1"/>
  <c r="G118" i="1"/>
  <c r="G117" i="1"/>
  <c r="G106" i="1"/>
  <c r="G105" i="1"/>
  <c r="G104" i="1"/>
  <c r="G89" i="1"/>
  <c r="G72" i="1"/>
  <c r="G71" i="1"/>
  <c r="G70" i="1"/>
  <c r="G68" i="1"/>
  <c r="G66" i="1"/>
  <c r="G65" i="1"/>
  <c r="G64" i="1"/>
  <c r="G62" i="1"/>
  <c r="G53" i="1"/>
  <c r="G52" i="1"/>
  <c r="G51" i="1"/>
  <c r="G50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J102" i="1"/>
  <c r="J109" i="1" s="1"/>
  <c r="G109" i="1" s="1"/>
  <c r="J101" i="1"/>
  <c r="J108" i="1" s="1"/>
  <c r="G108" i="1" s="1"/>
  <c r="J100" i="1"/>
  <c r="J107" i="1" s="1"/>
  <c r="G107" i="1" s="1"/>
  <c r="J83" i="1"/>
  <c r="J97" i="1" s="1"/>
  <c r="G97" i="1" s="1"/>
  <c r="J85" i="1"/>
  <c r="J82" i="1" s="1"/>
  <c r="H85" i="1"/>
  <c r="H82" i="1" s="1"/>
  <c r="G88" i="1"/>
  <c r="G87" i="1"/>
  <c r="G86" i="1"/>
  <c r="J22" i="1"/>
  <c r="J79" i="1" s="1"/>
  <c r="G79" i="1" s="1"/>
  <c r="J21" i="1"/>
  <c r="G21" i="1" s="1"/>
  <c r="G20" i="1"/>
  <c r="G61" i="1"/>
  <c r="G60" i="1"/>
  <c r="G59" i="1"/>
  <c r="G58" i="1"/>
  <c r="G57" i="1"/>
  <c r="G56" i="1"/>
  <c r="G55" i="1"/>
  <c r="G54" i="1"/>
  <c r="G32" i="1"/>
  <c r="G31" i="1"/>
  <c r="G30" i="1"/>
  <c r="G29" i="1"/>
  <c r="G27" i="1"/>
  <c r="G26" i="1"/>
  <c r="G25" i="1"/>
  <c r="G24" i="1" l="1"/>
  <c r="J19" i="1"/>
  <c r="J76" i="1" s="1"/>
  <c r="G76" i="1" s="1"/>
  <c r="J96" i="1"/>
  <c r="J98" i="1" s="1"/>
  <c r="G83" i="1"/>
  <c r="I13" i="1"/>
  <c r="I17" i="1" s="1"/>
  <c r="I96" i="1"/>
  <c r="I98" i="1" s="1"/>
  <c r="G100" i="1"/>
  <c r="G82" i="1"/>
  <c r="H96" i="1"/>
  <c r="H98" i="1" s="1"/>
  <c r="H13" i="1"/>
  <c r="H17" i="1" s="1"/>
  <c r="G101" i="1"/>
  <c r="J16" i="1"/>
  <c r="G16" i="1" s="1"/>
  <c r="G102" i="1"/>
  <c r="J110" i="1"/>
  <c r="G110" i="1" s="1"/>
  <c r="G85" i="1"/>
  <c r="J78" i="1"/>
  <c r="G22" i="1"/>
  <c r="G19" i="1" l="1"/>
  <c r="G98" i="1"/>
  <c r="G96" i="1"/>
  <c r="G77" i="1"/>
  <c r="G78" i="1"/>
  <c r="J80" i="1"/>
  <c r="G80" i="1" s="1"/>
  <c r="G114" i="1"/>
  <c r="G124" i="1"/>
  <c r="J123" i="1"/>
  <c r="J15" i="1" s="1"/>
  <c r="G15" i="1" s="1"/>
  <c r="G123" i="1" l="1"/>
  <c r="G113" i="1" l="1"/>
  <c r="J122" i="1"/>
  <c r="J14" i="1" s="1"/>
  <c r="G14" i="1" s="1"/>
  <c r="G122" i="1" l="1"/>
  <c r="G112" i="1" l="1"/>
  <c r="J121" i="1"/>
  <c r="J13" i="1" s="1"/>
  <c r="G13" i="1" l="1"/>
  <c r="G17" i="1" s="1"/>
  <c r="J17" i="1"/>
  <c r="J125" i="1"/>
  <c r="G121" i="1"/>
  <c r="G125" i="1" l="1"/>
  <c r="G115" i="1"/>
</calcChain>
</file>

<file path=xl/sharedStrings.xml><?xml version="1.0" encoding="utf-8"?>
<sst xmlns="http://schemas.openxmlformats.org/spreadsheetml/2006/main" count="152" uniqueCount="116">
  <si>
    <t>ПЛАН</t>
  </si>
  <si>
    <t>реализации муниципальной программы «Обеспечение качественным жильем граждан на территории МО «Приморское городское поселение»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</si>
  <si>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</si>
  <si>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</si>
  <si>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</si>
  <si>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</si>
  <si>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</si>
  <si>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</si>
  <si>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</si>
  <si>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</si>
  <si>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Фонд содействия реформи-рованию ЖКХ</t>
  </si>
  <si>
    <t>областной бюджет</t>
  </si>
  <si>
    <t>местный бюджет</t>
  </si>
  <si>
    <t>Муниципальная Программа «Обеспечение качественным жильем граждан на территории МО «Приморское городское поселение»</t>
  </si>
  <si>
    <t xml:space="preserve">Администрация МО «Приморское городское поселение» </t>
  </si>
  <si>
    <t xml:space="preserve"> </t>
  </si>
  <si>
    <t>2017-2020</t>
  </si>
  <si>
    <t>Подпрограмма 1.  «Развитие жилищного хозяйства  МО «Приморское городское поселение»</t>
  </si>
  <si>
    <t>Взносы на капитальный ремонт муниципального жилищного фонда</t>
  </si>
  <si>
    <t>Плата за коммунальные услуги за жилые помещения муниципального жилищного фонда</t>
  </si>
  <si>
    <t xml:space="preserve">Администрация МО «Приморское городское поселение»  </t>
  </si>
  <si>
    <t>Администрация МО «Приморское городское поселение»</t>
  </si>
  <si>
    <t>Ремонт муниципальной квартиры по адресу: п. Глебычево,  д. 11 кв. 43</t>
  </si>
  <si>
    <t>Ремонт муниципальных квартир</t>
  </si>
  <si>
    <t xml:space="preserve">Ремонт печей в муниципальных квартирах  </t>
  </si>
  <si>
    <t>Замена окон в муниципальных квартирах</t>
  </si>
  <si>
    <t>Обследование многоквартирных домов с использованием инструментального контроля</t>
  </si>
  <si>
    <t>Изготовление (восстановление) технических паспортов МКД, обследование муниципальных жилых помещений</t>
  </si>
  <si>
    <t>Составление, проверка смет и составление технических заданий</t>
  </si>
  <si>
    <t xml:space="preserve">Приобретение индивидуальных приборов учета </t>
  </si>
  <si>
    <t>Приобретение адресных табличек на МКД</t>
  </si>
  <si>
    <t>Предоставление субсидий на обеспечение мероприятий по капитальному ремонту общего имущества многоквартирных домов</t>
  </si>
  <si>
    <t>Итого по подпрограмме 1</t>
  </si>
  <si>
    <t xml:space="preserve">Подпрограмма 2. «Переселение граждан из аварийного жилищного фонда на территории МО «Приморское городское поселение» </t>
  </si>
  <si>
    <t xml:space="preserve">Реализация мероприятий региональной адресной программы «Переселение граждан из аварийного жилищного фонда на территории Ленинградской области в 2013-2017 годах» </t>
  </si>
  <si>
    <t>Реализация мероприятий по переселению граждан из аварийного жилищного фонда</t>
  </si>
  <si>
    <t>Мероприятия по оплате превышения стоимости одного квадратного метра общей расселяемой площади аварийных многоквартирных жилых домов</t>
  </si>
  <si>
    <t>Приобретение дополнительных площадей жилых помещений в соответствии с требованиями законодательства</t>
  </si>
  <si>
    <t xml:space="preserve">Снос аварийных многоквартирных домов по адресам: </t>
  </si>
  <si>
    <t>Ленинградская область, Выборгский район, г. Приморск, ул. Школьная, д. 4;</t>
  </si>
  <si>
    <t>Ленинградская область, Выборгский район, г. Приморск, ул. Новая, д. 14;</t>
  </si>
  <si>
    <t>Ленинградская область, Выборгский район, г. Приморск, ул. Новая, д. 16;</t>
  </si>
  <si>
    <t>Ленинградская область, Выборгский район, г. Приморск, Железнодорожная, д. 20;</t>
  </si>
  <si>
    <t>Ленинградская область, Выборгский район, г. Приморск, Выборгское шоссе, д. 30;</t>
  </si>
  <si>
    <t>Ленинградская область, Выборгский район, г. Приморск, пер. Краснофлотский, д. 8</t>
  </si>
  <si>
    <t>Итого по подпрограмме 2</t>
  </si>
  <si>
    <t>2017-2018</t>
  </si>
  <si>
    <t>Подпрограмма 3. «Жилье для молодежи на территории  МО «Приморское городское поселение»</t>
  </si>
  <si>
    <t>Предоставление социальных выплат молодым гражданам на приобретение жилья</t>
  </si>
  <si>
    <t>Итого по подпрограмме 3</t>
  </si>
  <si>
    <t>2018-2020</t>
  </si>
  <si>
    <t xml:space="preserve">Подпрограмма 4. «Оказание поддержки гражданам, пострадавшим в результате пожара муниципального жилищного фондов  МО «Приморское городское поселение» </t>
  </si>
  <si>
    <t>1. Приобретение объектов недвижимого имущества (жилых помещений) в муниципальную собственность</t>
  </si>
  <si>
    <t>1.1.</t>
  </si>
  <si>
    <t>Приобретение жилых помещений в муниципальную собственность для обеспечения жильем граждан, лишившихся жилья в результате пожара (Приобретение квартир)</t>
  </si>
  <si>
    <t>Итого по подпрограмме 4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</si>
  <si>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</si>
  <si>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</si>
  <si>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</si>
  <si>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</si>
  <si>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</si>
  <si>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</si>
  <si>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</si>
  <si>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</si>
  <si>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</si>
  <si>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</si>
  <si>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Ремонт кровли в жилом доме по адресу: п. Прибылово д. б/н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</si>
  <si>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</si>
  <si>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</si>
  <si>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</si>
  <si>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</si>
  <si>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</si>
  <si>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</si>
  <si>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</si>
  <si>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</si>
  <si>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</si>
  <si>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</si>
  <si>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</si>
  <si>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</si>
  <si>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</si>
  <si>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</si>
  <si>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</si>
  <si>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3.1</t>
  </si>
  <si>
    <t>1.2</t>
  </si>
  <si>
    <t>1.1.1</t>
  </si>
  <si>
    <t>1.1.2</t>
  </si>
  <si>
    <t>1.3</t>
  </si>
  <si>
    <t>1.        Основное мероприятие "Развитие жилищного хозяйства"</t>
  </si>
  <si>
    <t>1.        Капитальный ремонт муниципального жилищного фонда</t>
  </si>
  <si>
    <t>2.        Содержание  муниципального жилищного фонда</t>
  </si>
  <si>
    <t>3.        Предоставление субсидий некоммерческим организациям, за исключением государственных (муниципальных) учреждений</t>
  </si>
  <si>
    <t>2.        Основное мероприятие "Переселение граждан из аварийного жилищного фонда"</t>
  </si>
  <si>
    <t>1.        Обеспечение мероприятий по переселению граждан из аварийного жилищного фонда</t>
  </si>
  <si>
    <t>3.        Основное мероприятие "Обеспечение жильем молодежи"</t>
  </si>
  <si>
    <t>1.        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</si>
  <si>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4.        Основное мероприятие "Оказание поддержки  гражданам, пострадавшим в результате пожара"</t>
  </si>
  <si>
    <t>к постановлению администрации</t>
  </si>
  <si>
    <t xml:space="preserve">муниципального образования </t>
  </si>
  <si>
    <t>«Приморское городское поселение»</t>
  </si>
  <si>
    <t xml:space="preserve"> Выборгского района Ленинградской области</t>
  </si>
  <si>
    <t>№ п/п</t>
  </si>
  <si>
    <t>от _______________ 2018 г. № _____</t>
  </si>
  <si>
    <t>Технический надзор, строительный контроль за ремонтом муниципального жилищного фонда</t>
  </si>
  <si>
    <t>Ремонт муниципальной квартиры по адресу: г. Приморск, наб. Лебедева, д. 4 кв. 46</t>
  </si>
  <si>
    <t>Ремонт муниципальной квартиры по адресу: г. Приморск, наб. Лебедева, д. 8, кв. 66</t>
  </si>
  <si>
    <t>Ремонт муниципальной квартиры по адресу: д. Камышовка, ул. Поселковая, д. 2 кв. 13</t>
  </si>
  <si>
    <t>Замена окон в муниципальной квартире по адресу: п. Красная Долина, д. 29 кв. 8</t>
  </si>
  <si>
    <t>Ремонт полов в муниципальной квартире по адресу: г. Приморск, ул. Новая, д. 18 кв. 1</t>
  </si>
  <si>
    <t>Ремонт муниципальных квартир по адресу: г. Приморск, Выборгское шоссе, д. 7, кв. 9, п. Глебычево, ул. Мира, д. 4, кв. 92, г. Приморск, наб. Лебедева, д. 5 кв. 13, п. Красная Долина, д. 29 кв. 8, г. Приморск, наб. Гагарина, д. 128 кв. 3, г. Приморск, ул. Вокзальная д. 6 кв. 4,  г. Приморск, наб. Гагарина д. 106 кв. 2</t>
  </si>
  <si>
    <t>Ремонт муниципальных квартир по адресам: г. Приморск, наб. Гагарина д. 42 кв. 2,  п. Глебычево д. 18 кв. 2</t>
  </si>
  <si>
    <t>Ремонт кровли над муниципальным и квартирами по адресу: г. Приморск,  Приморское шоссе, д. 35 кв. 3, 4</t>
  </si>
  <si>
    <t>Ремонт кровли над муниципальным и квартирами по адресу: г. Приморск,  ул. Комсомольская, д. 16 кв. 2,;  г. Приморск, Морской пер. д. 6 кв. 4, 5</t>
  </si>
  <si>
    <t>Замена окон в муниципальных квартирах (Ермилово-городок, д. 5 кв. 23, п. Камышовка, ул. Поселковая, д. 9 кв. 14)</t>
  </si>
  <si>
    <t>Замена окон в муниципальных квартирах по адресу: п. Красная Долина, д. 29 кв. 4, п. Рябово, д. 3 кв. 3</t>
  </si>
  <si>
    <t>Приложение №2</t>
  </si>
  <si>
    <r>
      <t>Ремонт муниципальных квартир по адресу: дер</t>
    </r>
    <r>
      <rPr>
        <b/>
        <sz val="9"/>
        <rFont val="Times New Roman"/>
        <family val="1"/>
        <charset val="204"/>
      </rPr>
      <t>. Камышовка</t>
    </r>
    <r>
      <rPr>
        <sz val="9"/>
        <rFont val="Times New Roman"/>
        <family val="1"/>
        <charset val="204"/>
      </rPr>
      <t xml:space="preserve">, ул. Поселковая, д. 2, кв. 1;  дер. Камышовка ул. Лесная, д. 2, кв. 1; дер. Камышовка ул. Тихая, д. 3, кв. 1;                                                               </t>
    </r>
    <r>
      <rPr>
        <b/>
        <sz val="9"/>
        <rFont val="Times New Roman"/>
        <family val="1"/>
        <charset val="204"/>
      </rPr>
      <t xml:space="preserve"> п. Глебычево</t>
    </r>
    <r>
      <rPr>
        <sz val="9"/>
        <rFont val="Times New Roman"/>
        <family val="1"/>
        <charset val="204"/>
      </rPr>
      <t xml:space="preserve">, ул. Офицерская, д. 14, кв. 28;                                                                                  </t>
    </r>
    <r>
      <rPr>
        <b/>
        <sz val="9"/>
        <rFont val="Times New Roman"/>
        <family val="1"/>
        <charset val="204"/>
      </rPr>
      <t>г. Приморск</t>
    </r>
    <r>
      <rPr>
        <sz val="9"/>
        <rFont val="Times New Roman"/>
        <family val="1"/>
        <charset val="204"/>
      </rPr>
      <t xml:space="preserve">, ул. Лесная, д. 28, кв. 4;    г. Приморск, наб. Гагарина, д. 176, кв. 3; г. Приморск, ул. Железнодорожная, д. 27, кв. 1; п. Карасевка, д. 23 кв. 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</si>
</sst>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164" fontId="1" fillId="0" borderId="12" xfId="0" applyNumberFormat="1" applyFont="1" applyBorder="1" applyAlignment="1">
      <alignment horizontal="right"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vertical="center" wrapText="1"/>
    </xf>
    <xf numFmtId="164" fontId="6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164" fontId="6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abSelected="1" view="pageBreakPreview" topLeftCell="A37" zoomScale="110" zoomScaleSheetLayoutView="110" workbookViewId="0">
      <selection activeCell="I38" sqref="I38"/>
    </sheetView>
  </sheetViews>
  <sheetFormatPr defaultRowHeight="15" x14ac:dyDescent="0.25"/>
  <cols>
    <col min="1" max="1" width="4.5703125" style="2" customWidth="1"/>
    <col min="2" max="2" width="28.7109375" style="2" customWidth="1"/>
    <col min="3" max="3" width="17.5703125" style="2" customWidth="1"/>
    <col min="4" max="4" width="6.5703125" style="2" customWidth="1"/>
    <col min="5" max="5" width="6.42578125" style="2" customWidth="1"/>
    <col min="6" max="6" width="9.42578125" style="2" customWidth="1"/>
    <col min="7" max="7" width="7.28515625" style="2" customWidth="1"/>
    <col min="8" max="8" width="9.140625" style="2" customWidth="1"/>
    <col min="9" max="9" width="8.42578125" style="2" customWidth="1"/>
    <col min="10" max="10" width="7.140625" style="2" customWidth="1"/>
    <col min="11" max="18" width="9.140625" style="2"/>
    <col min="19" max="19" width="49" style="2" customWidth="1"/>
    <col min="20" max="16384" width="9.140625" style="2"/>
  </cols>
  <sheetData>
    <row r="1" spans="1:10" ht="15.75" x14ac:dyDescent="0.25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 x14ac:dyDescent="0.25">
      <c r="A2" s="92" t="s">
        <v>96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x14ac:dyDescent="0.25">
      <c r="A3" s="92" t="s">
        <v>97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5.75" x14ac:dyDescent="0.25">
      <c r="A4" s="92" t="s">
        <v>98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.75" x14ac:dyDescent="0.25">
      <c r="A5" s="92" t="s">
        <v>99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5.75" x14ac:dyDescent="0.25">
      <c r="A6" s="92" t="s">
        <v>101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.75" x14ac:dyDescent="0.25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29.25" customHeight="1" x14ac:dyDescent="0.25">
      <c r="A8" s="94" t="s">
        <v>1</v>
      </c>
      <c r="B8" s="94"/>
      <c r="C8" s="94"/>
      <c r="D8" s="94"/>
      <c r="E8" s="94"/>
      <c r="F8" s="94"/>
      <c r="G8" s="94"/>
      <c r="H8" s="94"/>
      <c r="I8" s="94"/>
      <c r="J8" s="94"/>
    </row>
    <row r="9" spans="1:10" x14ac:dyDescent="0.25">
      <c r="A9" s="3"/>
    </row>
    <row r="10" spans="1:10" s="4" customFormat="1" ht="12" x14ac:dyDescent="0.2">
      <c r="A10" s="97" t="s">
        <v>100</v>
      </c>
      <c r="B10" s="55" t="s">
        <v>2</v>
      </c>
      <c r="C10" s="55" t="s">
        <v>3</v>
      </c>
      <c r="D10" s="55" t="s">
        <v>4</v>
      </c>
      <c r="E10" s="55"/>
      <c r="F10" s="55" t="s">
        <v>5</v>
      </c>
      <c r="G10" s="55" t="s">
        <v>6</v>
      </c>
      <c r="H10" s="55"/>
      <c r="I10" s="55"/>
      <c r="J10" s="55"/>
    </row>
    <row r="11" spans="1:10" s="4" customFormat="1" ht="60" x14ac:dyDescent="0.2">
      <c r="A11" s="98"/>
      <c r="B11" s="55"/>
      <c r="C11" s="55"/>
      <c r="D11" s="5" t="s">
        <v>7</v>
      </c>
      <c r="E11" s="5" t="s">
        <v>8</v>
      </c>
      <c r="F11" s="55"/>
      <c r="G11" s="5" t="s">
        <v>9</v>
      </c>
      <c r="H11" s="5" t="s">
        <v>10</v>
      </c>
      <c r="I11" s="5" t="s">
        <v>11</v>
      </c>
      <c r="J11" s="5" t="s">
        <v>12</v>
      </c>
    </row>
    <row r="12" spans="1:10" s="4" customFormat="1" ht="12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/>
      <c r="H12" s="5"/>
      <c r="I12" s="5">
        <v>7</v>
      </c>
      <c r="J12" s="5"/>
    </row>
    <row r="13" spans="1:10" s="4" customFormat="1" ht="12" x14ac:dyDescent="0.2">
      <c r="A13" s="59"/>
      <c r="B13" s="63" t="s">
        <v>13</v>
      </c>
      <c r="C13" s="95" t="s">
        <v>14</v>
      </c>
      <c r="D13" s="65">
        <v>2017</v>
      </c>
      <c r="E13" s="65">
        <v>2020</v>
      </c>
      <c r="F13" s="6">
        <v>2017</v>
      </c>
      <c r="G13" s="7">
        <f>SUM(H13:J13)</f>
        <v>34359.1</v>
      </c>
      <c r="H13" s="7">
        <f>SUM(H82)</f>
        <v>8451.6</v>
      </c>
      <c r="I13" s="7">
        <f>SUM(I82+I121)</f>
        <v>12133.4</v>
      </c>
      <c r="J13" s="7">
        <f>SUM(J76+J96+J121)</f>
        <v>13774.099999999999</v>
      </c>
    </row>
    <row r="14" spans="1:10" s="4" customFormat="1" ht="12" x14ac:dyDescent="0.2">
      <c r="A14" s="59"/>
      <c r="B14" s="63"/>
      <c r="C14" s="95"/>
      <c r="D14" s="65"/>
      <c r="E14" s="65"/>
      <c r="F14" s="6">
        <v>2018</v>
      </c>
      <c r="G14" s="8">
        <f t="shared" ref="G14:G16" si="0">SUM(H14:J14)</f>
        <v>9989</v>
      </c>
      <c r="H14" s="8"/>
      <c r="I14" s="8"/>
      <c r="J14" s="8">
        <f>SUM(J77+J97+J107+J122)</f>
        <v>9989</v>
      </c>
    </row>
    <row r="15" spans="1:10" s="4" customFormat="1" ht="12" x14ac:dyDescent="0.2">
      <c r="A15" s="59"/>
      <c r="B15" s="63"/>
      <c r="C15" s="95"/>
      <c r="D15" s="65"/>
      <c r="E15" s="65"/>
      <c r="F15" s="6">
        <v>2019</v>
      </c>
      <c r="G15" s="8">
        <f t="shared" si="0"/>
        <v>4206.2000000000007</v>
      </c>
      <c r="H15" s="8"/>
      <c r="I15" s="8"/>
      <c r="J15" s="8">
        <f>SUM(J78+J108+J123)</f>
        <v>4206.2000000000007</v>
      </c>
    </row>
    <row r="16" spans="1:10" s="4" customFormat="1" ht="12" x14ac:dyDescent="0.2">
      <c r="A16" s="59"/>
      <c r="B16" s="63"/>
      <c r="C16" s="95"/>
      <c r="D16" s="65"/>
      <c r="E16" s="65"/>
      <c r="F16" s="6">
        <v>2020</v>
      </c>
      <c r="G16" s="8">
        <f t="shared" si="0"/>
        <v>3981.6000000000004</v>
      </c>
      <c r="H16" s="8"/>
      <c r="I16" s="8"/>
      <c r="J16" s="8">
        <f>SUM(J79+J109+J124)</f>
        <v>3981.6000000000004</v>
      </c>
    </row>
    <row r="17" spans="1:12" s="4" customFormat="1" ht="12" x14ac:dyDescent="0.2">
      <c r="A17" s="62"/>
      <c r="B17" s="64"/>
      <c r="C17" s="96"/>
      <c r="D17" s="66"/>
      <c r="E17" s="66"/>
      <c r="F17" s="6" t="s">
        <v>16</v>
      </c>
      <c r="G17" s="9">
        <f>SUM(G13:G16)</f>
        <v>52535.9</v>
      </c>
      <c r="H17" s="9">
        <f>SUM(H13:H16)</f>
        <v>8451.6</v>
      </c>
      <c r="I17" s="9">
        <f>SUM(I13:I16)</f>
        <v>12133.4</v>
      </c>
      <c r="J17" s="9">
        <f>SUM(J13:J16)</f>
        <v>31950.9</v>
      </c>
    </row>
    <row r="18" spans="1:12" s="4" customFormat="1" ht="12" x14ac:dyDescent="0.2">
      <c r="A18" s="60" t="s">
        <v>17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2" s="4" customFormat="1" ht="12" x14ac:dyDescent="0.2">
      <c r="A19" s="61" t="s">
        <v>87</v>
      </c>
      <c r="B19" s="61"/>
      <c r="C19" s="61"/>
      <c r="D19" s="61"/>
      <c r="E19" s="61"/>
      <c r="F19" s="10">
        <v>2017</v>
      </c>
      <c r="G19" s="11">
        <f>SUM(H19:J19)</f>
        <v>6173.4</v>
      </c>
      <c r="H19" s="11"/>
      <c r="I19" s="11"/>
      <c r="J19" s="7">
        <f>SUM(J24+J29+J33+J34+J35+J36+J37+J38+J39+J40+J41+J45+J50+J54+J58+J62+J66+J68+J74)</f>
        <v>6173.4</v>
      </c>
    </row>
    <row r="20" spans="1:12" s="4" customFormat="1" ht="12" x14ac:dyDescent="0.2">
      <c r="A20" s="61"/>
      <c r="B20" s="61"/>
      <c r="C20" s="61"/>
      <c r="D20" s="61"/>
      <c r="E20" s="61"/>
      <c r="F20" s="12">
        <v>2018</v>
      </c>
      <c r="G20" s="13">
        <f>SUM(H20:J20)</f>
        <v>8044.2000000000007</v>
      </c>
      <c r="H20" s="13"/>
      <c r="I20" s="13"/>
      <c r="J20" s="8">
        <f>J25+J30+J42+J46+J47+J51+J55+J59+J63+J67+J69+J70</f>
        <v>8044.2000000000007</v>
      </c>
      <c r="L20" s="14"/>
    </row>
    <row r="21" spans="1:12" s="4" customFormat="1" ht="12" x14ac:dyDescent="0.2">
      <c r="A21" s="61"/>
      <c r="B21" s="61"/>
      <c r="C21" s="61"/>
      <c r="D21" s="61"/>
      <c r="E21" s="61"/>
      <c r="F21" s="12">
        <v>2019</v>
      </c>
      <c r="G21" s="13">
        <f t="shared" ref="G21:G22" si="1">SUM(H21:J21)</f>
        <v>3761.4</v>
      </c>
      <c r="H21" s="13"/>
      <c r="I21" s="13"/>
      <c r="J21" s="8">
        <f>SUM(J26+J31+J43+J48+J52+J56+J60+J64+J71)</f>
        <v>3761.4</v>
      </c>
    </row>
    <row r="22" spans="1:12" s="4" customFormat="1" ht="12" x14ac:dyDescent="0.2">
      <c r="A22" s="61"/>
      <c r="B22" s="61"/>
      <c r="C22" s="61"/>
      <c r="D22" s="61"/>
      <c r="E22" s="61"/>
      <c r="F22" s="12">
        <v>2020</v>
      </c>
      <c r="G22" s="13">
        <f t="shared" si="1"/>
        <v>3765.4</v>
      </c>
      <c r="H22" s="13"/>
      <c r="I22" s="13"/>
      <c r="J22" s="8">
        <f>SUM(J27+J32+J44+J49+J53+J57+J61+J65+J72)</f>
        <v>3765.4</v>
      </c>
    </row>
    <row r="23" spans="1:12" s="4" customFormat="1" ht="12" x14ac:dyDescent="0.2">
      <c r="A23" s="56" t="s">
        <v>88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2" s="4" customFormat="1" ht="12" x14ac:dyDescent="0.2">
      <c r="A24" s="57" t="s">
        <v>56</v>
      </c>
      <c r="B24" s="58" t="s">
        <v>18</v>
      </c>
      <c r="C24" s="68" t="s">
        <v>14</v>
      </c>
      <c r="D24" s="59">
        <v>2017</v>
      </c>
      <c r="E24" s="59">
        <v>2020</v>
      </c>
      <c r="F24" s="15">
        <v>2017</v>
      </c>
      <c r="G24" s="16">
        <f>SUM(H24:J24)</f>
        <v>2329</v>
      </c>
      <c r="H24" s="17"/>
      <c r="I24" s="17"/>
      <c r="J24" s="16">
        <f>2306+23</f>
        <v>2329</v>
      </c>
    </row>
    <row r="25" spans="1:12" s="4" customFormat="1" ht="12" x14ac:dyDescent="0.2">
      <c r="A25" s="57"/>
      <c r="B25" s="58"/>
      <c r="C25" s="68"/>
      <c r="D25" s="59"/>
      <c r="E25" s="59"/>
      <c r="F25" s="18">
        <v>2018</v>
      </c>
      <c r="G25" s="1">
        <f>SUM(H25:J25)</f>
        <v>2905</v>
      </c>
      <c r="H25" s="19"/>
      <c r="I25" s="19"/>
      <c r="J25" s="1">
        <f>2345+560</f>
        <v>2905</v>
      </c>
    </row>
    <row r="26" spans="1:12" s="4" customFormat="1" ht="12" x14ac:dyDescent="0.2">
      <c r="A26" s="57"/>
      <c r="B26" s="58"/>
      <c r="C26" s="68"/>
      <c r="D26" s="59"/>
      <c r="E26" s="59"/>
      <c r="F26" s="18">
        <v>2019</v>
      </c>
      <c r="G26" s="1">
        <f>SUM(H26:J26)</f>
        <v>2345</v>
      </c>
      <c r="H26" s="19"/>
      <c r="I26" s="19"/>
      <c r="J26" s="1">
        <v>2345</v>
      </c>
    </row>
    <row r="27" spans="1:12" s="4" customFormat="1" ht="12" x14ac:dyDescent="0.2">
      <c r="A27" s="57"/>
      <c r="B27" s="58"/>
      <c r="C27" s="68"/>
      <c r="D27" s="59"/>
      <c r="E27" s="59"/>
      <c r="F27" s="20">
        <v>2020</v>
      </c>
      <c r="G27" s="21">
        <f>SUM(H27:J27)</f>
        <v>2345</v>
      </c>
      <c r="H27" s="22"/>
      <c r="I27" s="22"/>
      <c r="J27" s="21">
        <v>2345</v>
      </c>
    </row>
    <row r="28" spans="1:12" s="4" customFormat="1" ht="12" x14ac:dyDescent="0.2">
      <c r="A28" s="56" t="s">
        <v>89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2" s="4" customFormat="1" ht="12" x14ac:dyDescent="0.2">
      <c r="A29" s="57" t="s">
        <v>57</v>
      </c>
      <c r="B29" s="58" t="s">
        <v>19</v>
      </c>
      <c r="C29" s="68" t="s">
        <v>20</v>
      </c>
      <c r="D29" s="59">
        <v>2017</v>
      </c>
      <c r="E29" s="59">
        <v>2020</v>
      </c>
      <c r="F29" s="15">
        <v>2017</v>
      </c>
      <c r="G29" s="16">
        <f>SUM(H29:J29)</f>
        <v>379.4</v>
      </c>
      <c r="H29" s="17"/>
      <c r="I29" s="17"/>
      <c r="J29" s="16">
        <v>379.4</v>
      </c>
    </row>
    <row r="30" spans="1:12" s="4" customFormat="1" ht="12" x14ac:dyDescent="0.2">
      <c r="A30" s="57"/>
      <c r="B30" s="58"/>
      <c r="C30" s="68"/>
      <c r="D30" s="59"/>
      <c r="E30" s="59"/>
      <c r="F30" s="18">
        <v>2018</v>
      </c>
      <c r="G30" s="1">
        <f>SUM(H30:J30)</f>
        <v>379.4</v>
      </c>
      <c r="H30" s="19"/>
      <c r="I30" s="19"/>
      <c r="J30" s="1">
        <v>379.4</v>
      </c>
    </row>
    <row r="31" spans="1:12" s="4" customFormat="1" ht="12" x14ac:dyDescent="0.2">
      <c r="A31" s="57"/>
      <c r="B31" s="58"/>
      <c r="C31" s="68"/>
      <c r="D31" s="59"/>
      <c r="E31" s="59"/>
      <c r="F31" s="18">
        <v>2019</v>
      </c>
      <c r="G31" s="1">
        <f>SUM(H31:J31)</f>
        <v>379.4</v>
      </c>
      <c r="H31" s="19"/>
      <c r="I31" s="19"/>
      <c r="J31" s="1">
        <v>379.4</v>
      </c>
    </row>
    <row r="32" spans="1:12" s="4" customFormat="1" ht="12" x14ac:dyDescent="0.2">
      <c r="A32" s="57"/>
      <c r="B32" s="58"/>
      <c r="C32" s="68"/>
      <c r="D32" s="59"/>
      <c r="E32" s="59"/>
      <c r="F32" s="20">
        <v>2020</v>
      </c>
      <c r="G32" s="21">
        <f>SUM(H32:J32)</f>
        <v>379.4</v>
      </c>
      <c r="H32" s="22"/>
      <c r="I32" s="22"/>
      <c r="J32" s="21">
        <v>379.4</v>
      </c>
    </row>
    <row r="33" spans="1:19" s="4" customFormat="1" ht="36" x14ac:dyDescent="0.2">
      <c r="A33" s="23" t="s">
        <v>58</v>
      </c>
      <c r="B33" s="53" t="s">
        <v>103</v>
      </c>
      <c r="C33" s="24" t="s">
        <v>20</v>
      </c>
      <c r="D33" s="25">
        <v>2017</v>
      </c>
      <c r="E33" s="25">
        <v>2017</v>
      </c>
      <c r="F33" s="25">
        <v>2017</v>
      </c>
      <c r="G33" s="26">
        <f>SUM(H33:J33)</f>
        <v>435.5</v>
      </c>
      <c r="H33" s="26"/>
      <c r="I33" s="26"/>
      <c r="J33" s="26">
        <v>435.5</v>
      </c>
    </row>
    <row r="34" spans="1:19" s="4" customFormat="1" ht="36" x14ac:dyDescent="0.2">
      <c r="A34" s="23" t="s">
        <v>59</v>
      </c>
      <c r="B34" s="53" t="s">
        <v>104</v>
      </c>
      <c r="C34" s="24" t="s">
        <v>20</v>
      </c>
      <c r="D34" s="25">
        <v>2017</v>
      </c>
      <c r="E34" s="25">
        <v>2017</v>
      </c>
      <c r="F34" s="25">
        <v>2017</v>
      </c>
      <c r="G34" s="26">
        <f t="shared" ref="G34:G40" si="2">SUM(H34:J34)</f>
        <v>277</v>
      </c>
      <c r="H34" s="26"/>
      <c r="I34" s="26"/>
      <c r="J34" s="26">
        <v>277</v>
      </c>
    </row>
    <row r="35" spans="1:19" s="4" customFormat="1" ht="36" x14ac:dyDescent="0.2">
      <c r="A35" s="23" t="s">
        <v>60</v>
      </c>
      <c r="B35" s="53" t="s">
        <v>105</v>
      </c>
      <c r="C35" s="24" t="s">
        <v>20</v>
      </c>
      <c r="D35" s="25">
        <v>2017</v>
      </c>
      <c r="E35" s="25">
        <v>2017</v>
      </c>
      <c r="F35" s="25">
        <v>2017</v>
      </c>
      <c r="G35" s="26">
        <f t="shared" si="2"/>
        <v>248.8</v>
      </c>
      <c r="H35" s="26"/>
      <c r="I35" s="26"/>
      <c r="J35" s="26">
        <v>248.8</v>
      </c>
    </row>
    <row r="36" spans="1:19" s="4" customFormat="1" ht="36" x14ac:dyDescent="0.2">
      <c r="A36" s="23" t="s">
        <v>61</v>
      </c>
      <c r="B36" s="53" t="s">
        <v>106</v>
      </c>
      <c r="C36" s="24" t="s">
        <v>20</v>
      </c>
      <c r="D36" s="25">
        <v>2017</v>
      </c>
      <c r="E36" s="25">
        <v>2017</v>
      </c>
      <c r="F36" s="25">
        <v>2017</v>
      </c>
      <c r="G36" s="26">
        <f t="shared" si="2"/>
        <v>51.8</v>
      </c>
      <c r="H36" s="26"/>
      <c r="I36" s="26"/>
      <c r="J36" s="26">
        <v>51.8</v>
      </c>
    </row>
    <row r="37" spans="1:19" s="4" customFormat="1" ht="36" x14ac:dyDescent="0.2">
      <c r="A37" s="23" t="s">
        <v>62</v>
      </c>
      <c r="B37" s="53" t="s">
        <v>107</v>
      </c>
      <c r="C37" s="24" t="s">
        <v>21</v>
      </c>
      <c r="D37" s="25">
        <v>2017</v>
      </c>
      <c r="E37" s="25">
        <v>2017</v>
      </c>
      <c r="F37" s="25">
        <v>2017</v>
      </c>
      <c r="G37" s="26">
        <f t="shared" si="2"/>
        <v>99.1</v>
      </c>
      <c r="H37" s="26"/>
      <c r="I37" s="26"/>
      <c r="J37" s="26">
        <v>99.1</v>
      </c>
    </row>
    <row r="38" spans="1:19" s="4" customFormat="1" ht="36" x14ac:dyDescent="0.2">
      <c r="A38" s="23" t="s">
        <v>63</v>
      </c>
      <c r="B38" s="24" t="s">
        <v>66</v>
      </c>
      <c r="C38" s="24" t="s">
        <v>20</v>
      </c>
      <c r="D38" s="25">
        <v>2017</v>
      </c>
      <c r="E38" s="25">
        <v>2017</v>
      </c>
      <c r="F38" s="25">
        <v>2017</v>
      </c>
      <c r="G38" s="26">
        <f t="shared" si="2"/>
        <v>298.10000000000002</v>
      </c>
      <c r="H38" s="26"/>
      <c r="I38" s="26"/>
      <c r="J38" s="26">
        <v>298.10000000000002</v>
      </c>
    </row>
    <row r="39" spans="1:19" s="4" customFormat="1" ht="36" x14ac:dyDescent="0.2">
      <c r="A39" s="23" t="s">
        <v>64</v>
      </c>
      <c r="B39" s="24" t="s">
        <v>22</v>
      </c>
      <c r="C39" s="24" t="s">
        <v>20</v>
      </c>
      <c r="D39" s="25">
        <v>2017</v>
      </c>
      <c r="E39" s="25">
        <v>2017</v>
      </c>
      <c r="F39" s="25">
        <v>2017</v>
      </c>
      <c r="G39" s="26">
        <f t="shared" si="2"/>
        <v>369.2</v>
      </c>
      <c r="H39" s="26"/>
      <c r="I39" s="26"/>
      <c r="J39" s="26">
        <v>369.2</v>
      </c>
    </row>
    <row r="40" spans="1:19" s="4" customFormat="1" ht="108" x14ac:dyDescent="0.2">
      <c r="A40" s="23" t="s">
        <v>65</v>
      </c>
      <c r="B40" s="53" t="s">
        <v>108</v>
      </c>
      <c r="C40" s="24" t="s">
        <v>14</v>
      </c>
      <c r="D40" s="25">
        <v>2017</v>
      </c>
      <c r="E40" s="25">
        <v>2017</v>
      </c>
      <c r="F40" s="25">
        <v>2017</v>
      </c>
      <c r="G40" s="26">
        <f t="shared" si="2"/>
        <v>320.39999999999998</v>
      </c>
      <c r="H40" s="26"/>
      <c r="I40" s="26"/>
      <c r="J40" s="26">
        <v>320.39999999999998</v>
      </c>
    </row>
    <row r="41" spans="1:19" s="4" customFormat="1" ht="36" x14ac:dyDescent="0.2">
      <c r="A41" s="23" t="s">
        <v>67</v>
      </c>
      <c r="B41" s="53" t="s">
        <v>109</v>
      </c>
      <c r="C41" s="24" t="s">
        <v>20</v>
      </c>
      <c r="D41" s="25">
        <v>2017</v>
      </c>
      <c r="E41" s="25">
        <v>2017</v>
      </c>
      <c r="F41" s="25">
        <v>2017</v>
      </c>
      <c r="G41" s="26">
        <f t="shared" ref="G41:G72" si="3">SUM(H41:J41)</f>
        <v>145.1</v>
      </c>
      <c r="H41" s="26"/>
      <c r="I41" s="26" t="s">
        <v>15</v>
      </c>
      <c r="J41" s="26">
        <v>145.1</v>
      </c>
    </row>
    <row r="42" spans="1:19" s="4" customFormat="1" ht="138.75" customHeight="1" x14ac:dyDescent="0.2">
      <c r="A42" s="23" t="s">
        <v>68</v>
      </c>
      <c r="B42" s="24" t="s">
        <v>115</v>
      </c>
      <c r="C42" s="24" t="s">
        <v>14</v>
      </c>
      <c r="D42" s="25">
        <v>2018</v>
      </c>
      <c r="E42" s="25">
        <v>2018</v>
      </c>
      <c r="F42" s="27">
        <v>2018</v>
      </c>
      <c r="G42" s="26">
        <f t="shared" si="3"/>
        <v>2098.3000000000002</v>
      </c>
      <c r="H42" s="26"/>
      <c r="I42" s="26"/>
      <c r="J42" s="26">
        <v>2098.3000000000002</v>
      </c>
      <c r="S42" s="28"/>
    </row>
    <row r="43" spans="1:19" s="4" customFormat="1" ht="12" x14ac:dyDescent="0.2">
      <c r="A43" s="69" t="s">
        <v>69</v>
      </c>
      <c r="B43" s="58" t="s">
        <v>23</v>
      </c>
      <c r="C43" s="58" t="s">
        <v>20</v>
      </c>
      <c r="D43" s="59">
        <v>2019</v>
      </c>
      <c r="E43" s="67">
        <v>2020</v>
      </c>
      <c r="F43" s="27">
        <v>2019</v>
      </c>
      <c r="G43" s="29">
        <f t="shared" si="3"/>
        <v>500</v>
      </c>
      <c r="H43" s="29"/>
      <c r="I43" s="29"/>
      <c r="J43" s="29">
        <v>500</v>
      </c>
      <c r="S43" s="28"/>
    </row>
    <row r="44" spans="1:19" s="4" customFormat="1" ht="12" x14ac:dyDescent="0.2">
      <c r="A44" s="71"/>
      <c r="B44" s="58"/>
      <c r="C44" s="58"/>
      <c r="D44" s="59"/>
      <c r="E44" s="67"/>
      <c r="F44" s="30">
        <v>2020</v>
      </c>
      <c r="G44" s="31">
        <f t="shared" si="3"/>
        <v>500</v>
      </c>
      <c r="H44" s="31"/>
      <c r="I44" s="31"/>
      <c r="J44" s="31">
        <v>500</v>
      </c>
      <c r="S44" s="28"/>
    </row>
    <row r="45" spans="1:19" s="4" customFormat="1" ht="36" x14ac:dyDescent="0.2">
      <c r="A45" s="23" t="s">
        <v>70</v>
      </c>
      <c r="B45" s="53" t="s">
        <v>110</v>
      </c>
      <c r="C45" s="24" t="s">
        <v>14</v>
      </c>
      <c r="D45" s="25">
        <v>2017</v>
      </c>
      <c r="E45" s="25">
        <v>2017</v>
      </c>
      <c r="F45" s="30">
        <v>2017</v>
      </c>
      <c r="G45" s="26">
        <f t="shared" si="3"/>
        <v>319</v>
      </c>
      <c r="H45" s="26"/>
      <c r="I45" s="26"/>
      <c r="J45" s="26">
        <v>319</v>
      </c>
      <c r="S45" s="54"/>
    </row>
    <row r="46" spans="1:19" s="4" customFormat="1" ht="60" x14ac:dyDescent="0.2">
      <c r="A46" s="23" t="s">
        <v>71</v>
      </c>
      <c r="B46" s="53" t="s">
        <v>111</v>
      </c>
      <c r="C46" s="24" t="s">
        <v>14</v>
      </c>
      <c r="D46" s="25">
        <v>2018</v>
      </c>
      <c r="E46" s="25">
        <v>2018</v>
      </c>
      <c r="F46" s="25">
        <v>2018</v>
      </c>
      <c r="G46" s="26">
        <f t="shared" si="3"/>
        <v>1600</v>
      </c>
      <c r="H46" s="26"/>
      <c r="I46" s="26"/>
      <c r="J46" s="26">
        <v>1600</v>
      </c>
      <c r="S46" s="54"/>
    </row>
    <row r="47" spans="1:19" s="4" customFormat="1" ht="12" x14ac:dyDescent="0.2">
      <c r="A47" s="69" t="s">
        <v>72</v>
      </c>
      <c r="B47" s="58" t="s">
        <v>24</v>
      </c>
      <c r="C47" s="58" t="s">
        <v>20</v>
      </c>
      <c r="D47" s="59">
        <v>2018</v>
      </c>
      <c r="E47" s="59">
        <v>2020</v>
      </c>
      <c r="F47" s="18">
        <v>2018</v>
      </c>
      <c r="G47" s="1">
        <f>SUM(H47:J47)</f>
        <v>350</v>
      </c>
      <c r="H47" s="1"/>
      <c r="I47" s="1"/>
      <c r="J47" s="1">
        <v>350</v>
      </c>
      <c r="S47" s="54"/>
    </row>
    <row r="48" spans="1:19" s="4" customFormat="1" ht="12" x14ac:dyDescent="0.2">
      <c r="A48" s="70"/>
      <c r="B48" s="58"/>
      <c r="C48" s="58"/>
      <c r="D48" s="59"/>
      <c r="E48" s="59"/>
      <c r="F48" s="18">
        <v>2019</v>
      </c>
      <c r="G48" s="1">
        <f>SUM(H48:J48)</f>
        <v>50</v>
      </c>
      <c r="H48" s="1"/>
      <c r="I48" s="1"/>
      <c r="J48" s="1">
        <v>50</v>
      </c>
      <c r="S48" s="28"/>
    </row>
    <row r="49" spans="1:10" s="4" customFormat="1" ht="12" x14ac:dyDescent="0.2">
      <c r="A49" s="70"/>
      <c r="B49" s="58"/>
      <c r="C49" s="58"/>
      <c r="D49" s="59"/>
      <c r="E49" s="59"/>
      <c r="F49" s="20">
        <v>2020</v>
      </c>
      <c r="G49" s="21">
        <f>SUM(H49:J49)</f>
        <v>50</v>
      </c>
      <c r="H49" s="21"/>
      <c r="I49" s="21"/>
      <c r="J49" s="21">
        <v>50</v>
      </c>
    </row>
    <row r="50" spans="1:10" s="4" customFormat="1" ht="48" x14ac:dyDescent="0.2">
      <c r="A50" s="23" t="s">
        <v>73</v>
      </c>
      <c r="B50" s="53" t="s">
        <v>112</v>
      </c>
      <c r="C50" s="24" t="s">
        <v>20</v>
      </c>
      <c r="D50" s="25">
        <v>2017</v>
      </c>
      <c r="E50" s="25">
        <v>2017</v>
      </c>
      <c r="F50" s="25">
        <v>2017</v>
      </c>
      <c r="G50" s="26">
        <f t="shared" si="3"/>
        <v>119.5</v>
      </c>
      <c r="H50" s="26"/>
      <c r="I50" s="26"/>
      <c r="J50" s="26">
        <v>119.5</v>
      </c>
    </row>
    <row r="51" spans="1:10" s="4" customFormat="1" ht="48" x14ac:dyDescent="0.2">
      <c r="A51" s="23" t="s">
        <v>74</v>
      </c>
      <c r="B51" s="53" t="s">
        <v>113</v>
      </c>
      <c r="C51" s="24" t="s">
        <v>20</v>
      </c>
      <c r="D51" s="25">
        <v>2018</v>
      </c>
      <c r="E51" s="25">
        <v>2018</v>
      </c>
      <c r="F51" s="25">
        <v>2018</v>
      </c>
      <c r="G51" s="26">
        <f t="shared" si="3"/>
        <v>300</v>
      </c>
      <c r="H51" s="26"/>
      <c r="I51" s="26"/>
      <c r="J51" s="26">
        <v>300</v>
      </c>
    </row>
    <row r="52" spans="1:10" s="4" customFormat="1" ht="12" x14ac:dyDescent="0.2">
      <c r="A52" s="69" t="s">
        <v>75</v>
      </c>
      <c r="B52" s="58" t="s">
        <v>25</v>
      </c>
      <c r="C52" s="58" t="s">
        <v>20</v>
      </c>
      <c r="D52" s="59">
        <v>2019</v>
      </c>
      <c r="E52" s="59">
        <v>2020</v>
      </c>
      <c r="F52" s="15">
        <v>2019</v>
      </c>
      <c r="G52" s="16">
        <f t="shared" si="3"/>
        <v>50</v>
      </c>
      <c r="H52" s="16"/>
      <c r="I52" s="16"/>
      <c r="J52" s="16">
        <v>50</v>
      </c>
    </row>
    <row r="53" spans="1:10" s="4" customFormat="1" ht="12" x14ac:dyDescent="0.2">
      <c r="A53" s="71"/>
      <c r="B53" s="58"/>
      <c r="C53" s="58"/>
      <c r="D53" s="59"/>
      <c r="E53" s="59"/>
      <c r="F53" s="20">
        <v>2020</v>
      </c>
      <c r="G53" s="21">
        <f t="shared" si="3"/>
        <v>50</v>
      </c>
      <c r="H53" s="21"/>
      <c r="I53" s="21"/>
      <c r="J53" s="21">
        <v>50</v>
      </c>
    </row>
    <row r="54" spans="1:10" s="4" customFormat="1" ht="12" x14ac:dyDescent="0.2">
      <c r="A54" s="69" t="s">
        <v>76</v>
      </c>
      <c r="B54" s="58" t="s">
        <v>26</v>
      </c>
      <c r="C54" s="58" t="s">
        <v>20</v>
      </c>
      <c r="D54" s="59">
        <v>2017</v>
      </c>
      <c r="E54" s="59">
        <v>2020</v>
      </c>
      <c r="F54" s="15">
        <v>2017</v>
      </c>
      <c r="G54" s="16">
        <f t="shared" si="3"/>
        <v>154.69999999999999</v>
      </c>
      <c r="H54" s="16"/>
      <c r="I54" s="16"/>
      <c r="J54" s="16">
        <v>154.69999999999999</v>
      </c>
    </row>
    <row r="55" spans="1:10" s="4" customFormat="1" ht="12" x14ac:dyDescent="0.2">
      <c r="A55" s="70"/>
      <c r="B55" s="58"/>
      <c r="C55" s="58"/>
      <c r="D55" s="59"/>
      <c r="E55" s="59"/>
      <c r="F55" s="18">
        <v>2018</v>
      </c>
      <c r="G55" s="1">
        <f t="shared" si="3"/>
        <v>100</v>
      </c>
      <c r="H55" s="1"/>
      <c r="I55" s="1"/>
      <c r="J55" s="1">
        <v>100</v>
      </c>
    </row>
    <row r="56" spans="1:10" s="4" customFormat="1" ht="12" x14ac:dyDescent="0.2">
      <c r="A56" s="70"/>
      <c r="B56" s="58"/>
      <c r="C56" s="58"/>
      <c r="D56" s="59"/>
      <c r="E56" s="59"/>
      <c r="F56" s="18">
        <v>2019</v>
      </c>
      <c r="G56" s="1">
        <f t="shared" si="3"/>
        <v>165</v>
      </c>
      <c r="H56" s="1"/>
      <c r="I56" s="1"/>
      <c r="J56" s="1">
        <v>165</v>
      </c>
    </row>
    <row r="57" spans="1:10" s="4" customFormat="1" ht="12" x14ac:dyDescent="0.2">
      <c r="A57" s="71"/>
      <c r="B57" s="58"/>
      <c r="C57" s="58"/>
      <c r="D57" s="59"/>
      <c r="E57" s="59"/>
      <c r="F57" s="20">
        <v>2020</v>
      </c>
      <c r="G57" s="21">
        <f t="shared" si="3"/>
        <v>165</v>
      </c>
      <c r="H57" s="21"/>
      <c r="I57" s="21"/>
      <c r="J57" s="21">
        <v>165</v>
      </c>
    </row>
    <row r="58" spans="1:10" s="4" customFormat="1" ht="12" x14ac:dyDescent="0.2">
      <c r="A58" s="69" t="s">
        <v>77</v>
      </c>
      <c r="B58" s="58" t="s">
        <v>27</v>
      </c>
      <c r="C58" s="58" t="s">
        <v>20</v>
      </c>
      <c r="D58" s="59">
        <v>2017</v>
      </c>
      <c r="E58" s="59">
        <v>2020</v>
      </c>
      <c r="F58" s="15">
        <v>2017</v>
      </c>
      <c r="G58" s="16">
        <f t="shared" si="3"/>
        <v>71.7</v>
      </c>
      <c r="H58" s="16"/>
      <c r="I58" s="16"/>
      <c r="J58" s="16">
        <v>71.7</v>
      </c>
    </row>
    <row r="59" spans="1:10" s="4" customFormat="1" ht="12" x14ac:dyDescent="0.2">
      <c r="A59" s="70"/>
      <c r="B59" s="58"/>
      <c r="C59" s="58"/>
      <c r="D59" s="59"/>
      <c r="E59" s="59"/>
      <c r="F59" s="18">
        <v>2018</v>
      </c>
      <c r="G59" s="1">
        <f t="shared" si="3"/>
        <v>90</v>
      </c>
      <c r="H59" s="1"/>
      <c r="I59" s="1"/>
      <c r="J59" s="1">
        <v>90</v>
      </c>
    </row>
    <row r="60" spans="1:10" s="4" customFormat="1" ht="12" x14ac:dyDescent="0.2">
      <c r="A60" s="70"/>
      <c r="B60" s="58"/>
      <c r="C60" s="58"/>
      <c r="D60" s="59"/>
      <c r="E60" s="59"/>
      <c r="F60" s="18">
        <v>2019</v>
      </c>
      <c r="G60" s="1">
        <f t="shared" si="3"/>
        <v>100</v>
      </c>
      <c r="H60" s="1"/>
      <c r="I60" s="1"/>
      <c r="J60" s="1">
        <v>100</v>
      </c>
    </row>
    <row r="61" spans="1:10" s="4" customFormat="1" ht="12" x14ac:dyDescent="0.2">
      <c r="A61" s="71"/>
      <c r="B61" s="58"/>
      <c r="C61" s="58"/>
      <c r="D61" s="59"/>
      <c r="E61" s="59"/>
      <c r="F61" s="20">
        <v>2020</v>
      </c>
      <c r="G61" s="21">
        <f t="shared" si="3"/>
        <v>100</v>
      </c>
      <c r="H61" s="21"/>
      <c r="I61" s="21"/>
      <c r="J61" s="21">
        <v>100</v>
      </c>
    </row>
    <row r="62" spans="1:10" s="4" customFormat="1" ht="12" x14ac:dyDescent="0.2">
      <c r="A62" s="69" t="s">
        <v>78</v>
      </c>
      <c r="B62" s="58" t="s">
        <v>102</v>
      </c>
      <c r="C62" s="58" t="s">
        <v>14</v>
      </c>
      <c r="D62" s="59">
        <v>2017</v>
      </c>
      <c r="E62" s="59">
        <v>2020</v>
      </c>
      <c r="F62" s="15">
        <v>2017</v>
      </c>
      <c r="G62" s="16">
        <f t="shared" si="3"/>
        <v>27.4</v>
      </c>
      <c r="H62" s="16"/>
      <c r="I62" s="16"/>
      <c r="J62" s="16">
        <v>27.4</v>
      </c>
    </row>
    <row r="63" spans="1:10" s="4" customFormat="1" ht="12" x14ac:dyDescent="0.2">
      <c r="A63" s="70"/>
      <c r="B63" s="58"/>
      <c r="C63" s="58"/>
      <c r="D63" s="59"/>
      <c r="E63" s="59"/>
      <c r="F63" s="18">
        <v>2018</v>
      </c>
      <c r="G63" s="1">
        <f>J63</f>
        <v>22.5</v>
      </c>
      <c r="H63" s="1"/>
      <c r="I63" s="1"/>
      <c r="J63" s="1">
        <v>22.5</v>
      </c>
    </row>
    <row r="64" spans="1:10" s="4" customFormat="1" ht="12" x14ac:dyDescent="0.2">
      <c r="A64" s="70"/>
      <c r="B64" s="58"/>
      <c r="C64" s="58"/>
      <c r="D64" s="59"/>
      <c r="E64" s="59"/>
      <c r="F64" s="18">
        <v>2019</v>
      </c>
      <c r="G64" s="1">
        <f t="shared" si="3"/>
        <v>24</v>
      </c>
      <c r="H64" s="1"/>
      <c r="I64" s="1"/>
      <c r="J64" s="1">
        <v>24</v>
      </c>
    </row>
    <row r="65" spans="1:10" s="4" customFormat="1" ht="12" x14ac:dyDescent="0.2">
      <c r="A65" s="71"/>
      <c r="B65" s="58"/>
      <c r="C65" s="58"/>
      <c r="D65" s="59"/>
      <c r="E65" s="59"/>
      <c r="F65" s="20">
        <v>2020</v>
      </c>
      <c r="G65" s="21">
        <f t="shared" si="3"/>
        <v>24</v>
      </c>
      <c r="H65" s="21"/>
      <c r="I65" s="21"/>
      <c r="J65" s="21">
        <v>24</v>
      </c>
    </row>
    <row r="66" spans="1:10" s="4" customFormat="1" ht="12" x14ac:dyDescent="0.2">
      <c r="A66" s="69" t="s">
        <v>79</v>
      </c>
      <c r="B66" s="89" t="s">
        <v>28</v>
      </c>
      <c r="C66" s="89" t="s">
        <v>20</v>
      </c>
      <c r="D66" s="62">
        <v>2017</v>
      </c>
      <c r="E66" s="114">
        <v>2018</v>
      </c>
      <c r="F66" s="27">
        <v>2017</v>
      </c>
      <c r="G66" s="29">
        <f t="shared" si="3"/>
        <v>9</v>
      </c>
      <c r="H66" s="29"/>
      <c r="I66" s="29"/>
      <c r="J66" s="29">
        <v>9</v>
      </c>
    </row>
    <row r="67" spans="1:10" s="4" customFormat="1" ht="12" x14ac:dyDescent="0.2">
      <c r="A67" s="71"/>
      <c r="B67" s="91"/>
      <c r="C67" s="91"/>
      <c r="D67" s="76"/>
      <c r="E67" s="115"/>
      <c r="F67" s="20">
        <v>2018</v>
      </c>
      <c r="G67" s="21">
        <f t="shared" ref="G67" si="4">SUM(H67:J67)</f>
        <v>9</v>
      </c>
      <c r="H67" s="21"/>
      <c r="I67" s="21"/>
      <c r="J67" s="21">
        <v>9</v>
      </c>
    </row>
    <row r="68" spans="1:10" s="4" customFormat="1" ht="12" x14ac:dyDescent="0.2">
      <c r="A68" s="69" t="s">
        <v>80</v>
      </c>
      <c r="B68" s="89" t="s">
        <v>29</v>
      </c>
      <c r="C68" s="89" t="s">
        <v>20</v>
      </c>
      <c r="D68" s="62">
        <v>2017</v>
      </c>
      <c r="E68" s="114">
        <v>2018</v>
      </c>
      <c r="F68" s="27">
        <v>2017</v>
      </c>
      <c r="G68" s="29">
        <f t="shared" si="3"/>
        <v>10</v>
      </c>
      <c r="H68" s="29"/>
      <c r="I68" s="29"/>
      <c r="J68" s="29">
        <v>10</v>
      </c>
    </row>
    <row r="69" spans="1:10" s="4" customFormat="1" ht="12" x14ac:dyDescent="0.2">
      <c r="A69" s="71"/>
      <c r="B69" s="91"/>
      <c r="C69" s="91"/>
      <c r="D69" s="76"/>
      <c r="E69" s="115"/>
      <c r="F69" s="20">
        <v>2018</v>
      </c>
      <c r="G69" s="21">
        <f t="shared" si="3"/>
        <v>50</v>
      </c>
      <c r="H69" s="21"/>
      <c r="I69" s="21"/>
      <c r="J69" s="21">
        <v>50</v>
      </c>
    </row>
    <row r="70" spans="1:10" s="4" customFormat="1" ht="12" x14ac:dyDescent="0.2">
      <c r="A70" s="57" t="s">
        <v>81</v>
      </c>
      <c r="B70" s="58" t="s">
        <v>30</v>
      </c>
      <c r="C70" s="58" t="s">
        <v>20</v>
      </c>
      <c r="D70" s="59">
        <v>2018</v>
      </c>
      <c r="E70" s="59">
        <v>2020</v>
      </c>
      <c r="F70" s="15">
        <v>2018</v>
      </c>
      <c r="G70" s="16">
        <f t="shared" si="3"/>
        <v>140</v>
      </c>
      <c r="H70" s="16"/>
      <c r="I70" s="16"/>
      <c r="J70" s="16">
        <v>140</v>
      </c>
    </row>
    <row r="71" spans="1:10" s="4" customFormat="1" ht="12" x14ac:dyDescent="0.2">
      <c r="A71" s="57"/>
      <c r="B71" s="58"/>
      <c r="C71" s="58"/>
      <c r="D71" s="59"/>
      <c r="E71" s="59"/>
      <c r="F71" s="18">
        <v>2019</v>
      </c>
      <c r="G71" s="1">
        <f t="shared" si="3"/>
        <v>148</v>
      </c>
      <c r="H71" s="1"/>
      <c r="I71" s="1"/>
      <c r="J71" s="1">
        <v>148</v>
      </c>
    </row>
    <row r="72" spans="1:10" s="4" customFormat="1" ht="12" x14ac:dyDescent="0.2">
      <c r="A72" s="69"/>
      <c r="B72" s="75"/>
      <c r="C72" s="75"/>
      <c r="D72" s="62"/>
      <c r="E72" s="62"/>
      <c r="F72" s="18">
        <v>2020</v>
      </c>
      <c r="G72" s="1">
        <f t="shared" si="3"/>
        <v>152</v>
      </c>
      <c r="H72" s="1"/>
      <c r="I72" s="1"/>
      <c r="J72" s="1">
        <v>152</v>
      </c>
    </row>
    <row r="73" spans="1:10" s="4" customFormat="1" ht="12" x14ac:dyDescent="0.2">
      <c r="A73" s="72" t="s">
        <v>90</v>
      </c>
      <c r="B73" s="73"/>
      <c r="C73" s="73"/>
      <c r="D73" s="73"/>
      <c r="E73" s="73"/>
      <c r="F73" s="73"/>
      <c r="G73" s="73"/>
      <c r="H73" s="73"/>
      <c r="I73" s="73"/>
      <c r="J73" s="74"/>
    </row>
    <row r="74" spans="1:10" s="4" customFormat="1" ht="12" x14ac:dyDescent="0.2">
      <c r="A74" s="57" t="s">
        <v>82</v>
      </c>
      <c r="B74" s="58" t="s">
        <v>31</v>
      </c>
      <c r="C74" s="58" t="s">
        <v>20</v>
      </c>
      <c r="D74" s="59">
        <v>2017</v>
      </c>
      <c r="E74" s="59">
        <v>2017</v>
      </c>
      <c r="F74" s="62">
        <v>2017</v>
      </c>
      <c r="G74" s="77">
        <f>SUM(H74:J74)</f>
        <v>508.70000000000027</v>
      </c>
      <c r="H74" s="32"/>
      <c r="I74" s="32"/>
      <c r="J74" s="77">
        <f>3042.8-2534.1</f>
        <v>508.70000000000027</v>
      </c>
    </row>
    <row r="75" spans="1:10" s="4" customFormat="1" ht="12" x14ac:dyDescent="0.2">
      <c r="A75" s="57"/>
      <c r="B75" s="58"/>
      <c r="C75" s="58"/>
      <c r="D75" s="59"/>
      <c r="E75" s="59"/>
      <c r="F75" s="76"/>
      <c r="G75" s="78"/>
      <c r="H75" s="33"/>
      <c r="I75" s="33"/>
      <c r="J75" s="78"/>
    </row>
    <row r="76" spans="1:10" s="4" customFormat="1" ht="12" x14ac:dyDescent="0.2">
      <c r="A76" s="65"/>
      <c r="B76" s="63" t="s">
        <v>32</v>
      </c>
      <c r="C76" s="63"/>
      <c r="D76" s="65"/>
      <c r="E76" s="65"/>
      <c r="F76" s="10">
        <v>2017</v>
      </c>
      <c r="G76" s="7">
        <f>SUM(H76:J76)</f>
        <v>6173.4</v>
      </c>
      <c r="H76" s="7"/>
      <c r="I76" s="7" t="s">
        <v>15</v>
      </c>
      <c r="J76" s="7">
        <f>SUM(J19)</f>
        <v>6173.4</v>
      </c>
    </row>
    <row r="77" spans="1:10" s="4" customFormat="1" ht="12" x14ac:dyDescent="0.2">
      <c r="A77" s="65"/>
      <c r="B77" s="63"/>
      <c r="C77" s="63"/>
      <c r="D77" s="65"/>
      <c r="E77" s="65"/>
      <c r="F77" s="12">
        <v>2018</v>
      </c>
      <c r="G77" s="8">
        <f>SUM(H77:J77)</f>
        <v>8044.2000000000007</v>
      </c>
      <c r="H77" s="8"/>
      <c r="I77" s="8"/>
      <c r="J77" s="8">
        <f>SUM(J20)</f>
        <v>8044.2000000000007</v>
      </c>
    </row>
    <row r="78" spans="1:10" s="4" customFormat="1" ht="12" x14ac:dyDescent="0.2">
      <c r="A78" s="65"/>
      <c r="B78" s="63"/>
      <c r="C78" s="63"/>
      <c r="D78" s="65"/>
      <c r="E78" s="65"/>
      <c r="F78" s="12">
        <v>2019</v>
      </c>
      <c r="G78" s="8">
        <f t="shared" ref="G78:G80" si="5">SUM(H78:J78)</f>
        <v>3761.4</v>
      </c>
      <c r="H78" s="8"/>
      <c r="I78" s="8"/>
      <c r="J78" s="8">
        <f>SUM(J21)</f>
        <v>3761.4</v>
      </c>
    </row>
    <row r="79" spans="1:10" s="4" customFormat="1" ht="12" x14ac:dyDescent="0.2">
      <c r="A79" s="65"/>
      <c r="B79" s="63"/>
      <c r="C79" s="63"/>
      <c r="D79" s="65"/>
      <c r="E79" s="65"/>
      <c r="F79" s="12">
        <v>2020</v>
      </c>
      <c r="G79" s="8">
        <f t="shared" si="5"/>
        <v>3765.4</v>
      </c>
      <c r="H79" s="8"/>
      <c r="I79" s="8"/>
      <c r="J79" s="8">
        <f>SUM(J22)</f>
        <v>3765.4</v>
      </c>
    </row>
    <row r="80" spans="1:10" s="4" customFormat="1" ht="12" x14ac:dyDescent="0.2">
      <c r="A80" s="66"/>
      <c r="B80" s="64"/>
      <c r="C80" s="64"/>
      <c r="D80" s="66"/>
      <c r="E80" s="66"/>
      <c r="F80" s="12" t="s">
        <v>16</v>
      </c>
      <c r="G80" s="8">
        <f t="shared" si="5"/>
        <v>21744.400000000001</v>
      </c>
      <c r="H80" s="8"/>
      <c r="I80" s="8"/>
      <c r="J80" s="8">
        <f>SUM(J76:J79)</f>
        <v>21744.400000000001</v>
      </c>
    </row>
    <row r="81" spans="1:10" s="4" customFormat="1" ht="12" x14ac:dyDescent="0.2">
      <c r="A81" s="79" t="s">
        <v>33</v>
      </c>
      <c r="B81" s="80"/>
      <c r="C81" s="80"/>
      <c r="D81" s="80"/>
      <c r="E81" s="80"/>
      <c r="F81" s="80"/>
      <c r="G81" s="80"/>
      <c r="H81" s="80"/>
      <c r="I81" s="80"/>
      <c r="J81" s="81"/>
    </row>
    <row r="82" spans="1:10" s="4" customFormat="1" ht="12" x14ac:dyDescent="0.2">
      <c r="A82" s="82" t="s">
        <v>91</v>
      </c>
      <c r="B82" s="83"/>
      <c r="C82" s="83"/>
      <c r="D82" s="83"/>
      <c r="E82" s="84"/>
      <c r="F82" s="10">
        <v>2017</v>
      </c>
      <c r="G82" s="7">
        <f>SUM(H82:J82)</f>
        <v>26804.799999999999</v>
      </c>
      <c r="H82" s="7">
        <f>SUM(H85)</f>
        <v>8451.6</v>
      </c>
      <c r="I82" s="7">
        <f>SUM(I85)</f>
        <v>10835.5</v>
      </c>
      <c r="J82" s="7">
        <f>SUM(J85+J88)</f>
        <v>7517.7</v>
      </c>
    </row>
    <row r="83" spans="1:10" s="4" customFormat="1" ht="12" x14ac:dyDescent="0.2">
      <c r="A83" s="85"/>
      <c r="B83" s="86"/>
      <c r="C83" s="86"/>
      <c r="D83" s="86"/>
      <c r="E83" s="87"/>
      <c r="F83" s="34">
        <v>2018</v>
      </c>
      <c r="G83" s="9">
        <f>SUM(H83:J83)</f>
        <v>1500</v>
      </c>
      <c r="H83" s="9"/>
      <c r="I83" s="9"/>
      <c r="J83" s="9">
        <f>SUM(J89)</f>
        <v>1500</v>
      </c>
    </row>
    <row r="84" spans="1:10" s="4" customFormat="1" ht="12" x14ac:dyDescent="0.2">
      <c r="A84" s="72" t="s">
        <v>92</v>
      </c>
      <c r="B84" s="73"/>
      <c r="C84" s="73"/>
      <c r="D84" s="73"/>
      <c r="E84" s="73"/>
      <c r="F84" s="73"/>
      <c r="G84" s="73"/>
      <c r="H84" s="73"/>
      <c r="I84" s="73"/>
      <c r="J84" s="74"/>
    </row>
    <row r="85" spans="1:10" s="4" customFormat="1" ht="72" x14ac:dyDescent="0.2">
      <c r="A85" s="23" t="s">
        <v>56</v>
      </c>
      <c r="B85" s="35" t="s">
        <v>34</v>
      </c>
      <c r="C85" s="24" t="s">
        <v>14</v>
      </c>
      <c r="D85" s="25">
        <v>2017</v>
      </c>
      <c r="E85" s="25">
        <v>2017</v>
      </c>
      <c r="F85" s="25">
        <v>2017</v>
      </c>
      <c r="G85" s="26">
        <f t="shared" ref="G85:G88" si="6">SUM(H85:J85)</f>
        <v>19760.599999999999</v>
      </c>
      <c r="H85" s="26">
        <f>SUM(H86)</f>
        <v>8451.6</v>
      </c>
      <c r="I85" s="26">
        <f>SUM(I86+I87)</f>
        <v>10835.5</v>
      </c>
      <c r="J85" s="26">
        <f>SUM(J86+J87)</f>
        <v>473.5</v>
      </c>
    </row>
    <row r="86" spans="1:10" s="4" customFormat="1" ht="36" x14ac:dyDescent="0.2">
      <c r="A86" s="23" t="s">
        <v>84</v>
      </c>
      <c r="B86" s="24" t="s">
        <v>35</v>
      </c>
      <c r="C86" s="24" t="s">
        <v>20</v>
      </c>
      <c r="D86" s="25">
        <v>2017</v>
      </c>
      <c r="E86" s="25">
        <v>2017</v>
      </c>
      <c r="F86" s="25">
        <v>2017</v>
      </c>
      <c r="G86" s="26">
        <f t="shared" si="6"/>
        <v>17460.900000000001</v>
      </c>
      <c r="H86" s="26">
        <v>8451.6</v>
      </c>
      <c r="I86" s="26">
        <f>8645.2-86.4</f>
        <v>8558.8000000000011</v>
      </c>
      <c r="J86" s="26">
        <v>450.5</v>
      </c>
    </row>
    <row r="87" spans="1:10" s="4" customFormat="1" ht="60" x14ac:dyDescent="0.2">
      <c r="A87" s="23" t="s">
        <v>85</v>
      </c>
      <c r="B87" s="24" t="s">
        <v>36</v>
      </c>
      <c r="C87" s="24" t="s">
        <v>14</v>
      </c>
      <c r="D87" s="25">
        <v>2017</v>
      </c>
      <c r="E87" s="25">
        <v>2017</v>
      </c>
      <c r="F87" s="25">
        <v>2017</v>
      </c>
      <c r="G87" s="26">
        <f t="shared" si="6"/>
        <v>2299.6999999999998</v>
      </c>
      <c r="H87" s="26"/>
      <c r="I87" s="26">
        <v>2276.6999999999998</v>
      </c>
      <c r="J87" s="26">
        <v>23</v>
      </c>
    </row>
    <row r="88" spans="1:10" s="4" customFormat="1" ht="48" x14ac:dyDescent="0.2">
      <c r="A88" s="23" t="s">
        <v>83</v>
      </c>
      <c r="B88" s="24" t="s">
        <v>37</v>
      </c>
      <c r="C88" s="24" t="s">
        <v>20</v>
      </c>
      <c r="D88" s="25">
        <v>2017</v>
      </c>
      <c r="E88" s="25">
        <v>2017</v>
      </c>
      <c r="F88" s="25">
        <v>2017</v>
      </c>
      <c r="G88" s="26">
        <f t="shared" si="6"/>
        <v>7044.2</v>
      </c>
      <c r="H88" s="26"/>
      <c r="I88" s="26"/>
      <c r="J88" s="26">
        <v>7044.2</v>
      </c>
    </row>
    <row r="89" spans="1:10" s="4" customFormat="1" ht="24" x14ac:dyDescent="0.2">
      <c r="A89" s="69" t="s">
        <v>86</v>
      </c>
      <c r="B89" s="36" t="s">
        <v>38</v>
      </c>
      <c r="C89" s="89" t="s">
        <v>14</v>
      </c>
      <c r="D89" s="111">
        <v>2018</v>
      </c>
      <c r="E89" s="62">
        <v>2018</v>
      </c>
      <c r="F89" s="27">
        <v>2018</v>
      </c>
      <c r="G89" s="37">
        <f>SUM(H89:J89)</f>
        <v>1500</v>
      </c>
      <c r="H89" s="37"/>
      <c r="I89" s="37"/>
      <c r="J89" s="37">
        <v>1500</v>
      </c>
    </row>
    <row r="90" spans="1:10" s="4" customFormat="1" ht="36" x14ac:dyDescent="0.2">
      <c r="A90" s="70"/>
      <c r="B90" s="28" t="s">
        <v>39</v>
      </c>
      <c r="C90" s="90"/>
      <c r="D90" s="112"/>
      <c r="E90" s="88"/>
      <c r="F90" s="38"/>
      <c r="G90" s="39"/>
      <c r="H90" s="39"/>
      <c r="I90" s="39"/>
      <c r="J90" s="39"/>
    </row>
    <row r="91" spans="1:10" s="4" customFormat="1" ht="24" x14ac:dyDescent="0.2">
      <c r="A91" s="70"/>
      <c r="B91" s="28" t="s">
        <v>40</v>
      </c>
      <c r="C91" s="90"/>
      <c r="D91" s="112"/>
      <c r="E91" s="88"/>
      <c r="F91" s="38"/>
      <c r="G91" s="39"/>
      <c r="H91" s="39"/>
      <c r="I91" s="39"/>
      <c r="J91" s="39"/>
    </row>
    <row r="92" spans="1:10" s="4" customFormat="1" ht="24" x14ac:dyDescent="0.2">
      <c r="A92" s="70"/>
      <c r="B92" s="28" t="s">
        <v>41</v>
      </c>
      <c r="C92" s="90"/>
      <c r="D92" s="112"/>
      <c r="E92" s="88"/>
      <c r="F92" s="38"/>
      <c r="G92" s="39"/>
      <c r="H92" s="39"/>
      <c r="I92" s="39"/>
      <c r="J92" s="39"/>
    </row>
    <row r="93" spans="1:10" s="4" customFormat="1" ht="36" x14ac:dyDescent="0.2">
      <c r="A93" s="70"/>
      <c r="B93" s="28" t="s">
        <v>42</v>
      </c>
      <c r="C93" s="90"/>
      <c r="D93" s="112"/>
      <c r="E93" s="88"/>
      <c r="F93" s="38"/>
      <c r="G93" s="39"/>
      <c r="H93" s="39"/>
      <c r="I93" s="39"/>
      <c r="J93" s="39"/>
    </row>
    <row r="94" spans="1:10" s="4" customFormat="1" ht="36" x14ac:dyDescent="0.2">
      <c r="A94" s="70"/>
      <c r="B94" s="28" t="s">
        <v>43</v>
      </c>
      <c r="C94" s="90"/>
      <c r="D94" s="112"/>
      <c r="E94" s="88"/>
      <c r="F94" s="38"/>
      <c r="G94" s="39"/>
      <c r="H94" s="39"/>
      <c r="I94" s="39"/>
      <c r="J94" s="39"/>
    </row>
    <row r="95" spans="1:10" s="4" customFormat="1" ht="36" x14ac:dyDescent="0.2">
      <c r="A95" s="71"/>
      <c r="B95" s="40" t="s">
        <v>44</v>
      </c>
      <c r="C95" s="91"/>
      <c r="D95" s="113"/>
      <c r="E95" s="76"/>
      <c r="F95" s="41"/>
      <c r="G95" s="42"/>
      <c r="H95" s="42"/>
      <c r="I95" s="42"/>
      <c r="J95" s="42"/>
    </row>
    <row r="96" spans="1:10" s="4" customFormat="1" ht="12" x14ac:dyDescent="0.2">
      <c r="A96" s="59"/>
      <c r="B96" s="63" t="s">
        <v>45</v>
      </c>
      <c r="C96" s="63"/>
      <c r="D96" s="65"/>
      <c r="E96" s="65"/>
      <c r="F96" s="10">
        <v>2017</v>
      </c>
      <c r="G96" s="7">
        <f>SUM(H96:J96)</f>
        <v>26804.799999999999</v>
      </c>
      <c r="H96" s="7">
        <f>SUM(H82)</f>
        <v>8451.6</v>
      </c>
      <c r="I96" s="7">
        <f>SUM(I82)</f>
        <v>10835.5</v>
      </c>
      <c r="J96" s="7">
        <f>SUM(J82)</f>
        <v>7517.7</v>
      </c>
    </row>
    <row r="97" spans="1:10" s="4" customFormat="1" ht="12" x14ac:dyDescent="0.2">
      <c r="A97" s="59"/>
      <c r="B97" s="63"/>
      <c r="C97" s="63"/>
      <c r="D97" s="65"/>
      <c r="E97" s="65"/>
      <c r="F97" s="12">
        <v>2018</v>
      </c>
      <c r="G97" s="8">
        <f>SUM(H97:J97)</f>
        <v>1500</v>
      </c>
      <c r="H97" s="8"/>
      <c r="I97" s="8"/>
      <c r="J97" s="8">
        <f>SUM(J83)</f>
        <v>1500</v>
      </c>
    </row>
    <row r="98" spans="1:10" s="4" customFormat="1" ht="12" x14ac:dyDescent="0.2">
      <c r="A98" s="62"/>
      <c r="B98" s="64"/>
      <c r="C98" s="64"/>
      <c r="D98" s="66"/>
      <c r="E98" s="66"/>
      <c r="F98" s="12" t="s">
        <v>46</v>
      </c>
      <c r="G98" s="8">
        <f>SUM(H98:J98)</f>
        <v>28304.799999999999</v>
      </c>
      <c r="H98" s="8">
        <f>SUM(H96:H97)</f>
        <v>8451.6</v>
      </c>
      <c r="I98" s="8">
        <f>SUM(I96:I97)</f>
        <v>10835.5</v>
      </c>
      <c r="J98" s="8">
        <f>SUM(J96:J97)</f>
        <v>9017.7000000000007</v>
      </c>
    </row>
    <row r="99" spans="1:10" s="4" customFormat="1" ht="12" x14ac:dyDescent="0.2">
      <c r="A99" s="79" t="s">
        <v>47</v>
      </c>
      <c r="B99" s="80"/>
      <c r="C99" s="80"/>
      <c r="D99" s="80"/>
      <c r="E99" s="80"/>
      <c r="F99" s="80"/>
      <c r="G99" s="80"/>
      <c r="H99" s="80"/>
      <c r="I99" s="80"/>
      <c r="J99" s="81"/>
    </row>
    <row r="100" spans="1:10" s="4" customFormat="1" ht="12" x14ac:dyDescent="0.2">
      <c r="A100" s="82" t="s">
        <v>93</v>
      </c>
      <c r="B100" s="83"/>
      <c r="C100" s="83"/>
      <c r="D100" s="83"/>
      <c r="E100" s="84"/>
      <c r="F100" s="10">
        <v>2018</v>
      </c>
      <c r="G100" s="7">
        <f>SUM(H100:J100)</f>
        <v>148.30000000000001</v>
      </c>
      <c r="H100" s="7"/>
      <c r="I100" s="7"/>
      <c r="J100" s="7">
        <f>SUM(J104)</f>
        <v>148.30000000000001</v>
      </c>
    </row>
    <row r="101" spans="1:10" s="4" customFormat="1" ht="12" x14ac:dyDescent="0.2">
      <c r="A101" s="108"/>
      <c r="B101" s="109"/>
      <c r="C101" s="109"/>
      <c r="D101" s="109"/>
      <c r="E101" s="110"/>
      <c r="F101" s="12">
        <v>2019</v>
      </c>
      <c r="G101" s="8">
        <f>SUM(H101:J101)</f>
        <v>148.30000000000001</v>
      </c>
      <c r="H101" s="8"/>
      <c r="I101" s="8"/>
      <c r="J101" s="8">
        <f>SUM(J105)</f>
        <v>148.30000000000001</v>
      </c>
    </row>
    <row r="102" spans="1:10" s="4" customFormat="1" ht="12" x14ac:dyDescent="0.2">
      <c r="A102" s="85"/>
      <c r="B102" s="86"/>
      <c r="C102" s="86"/>
      <c r="D102" s="86"/>
      <c r="E102" s="87"/>
      <c r="F102" s="34">
        <v>2020</v>
      </c>
      <c r="G102" s="9">
        <f>SUM(H102:J102)</f>
        <v>148.30000000000001</v>
      </c>
      <c r="H102" s="9"/>
      <c r="I102" s="9"/>
      <c r="J102" s="9">
        <f>SUM(J106)</f>
        <v>148.30000000000001</v>
      </c>
    </row>
    <row r="103" spans="1:10" s="4" customFormat="1" ht="12" x14ac:dyDescent="0.2">
      <c r="A103" s="72" t="s">
        <v>94</v>
      </c>
      <c r="B103" s="73"/>
      <c r="C103" s="73"/>
      <c r="D103" s="73"/>
      <c r="E103" s="73"/>
      <c r="F103" s="73"/>
      <c r="G103" s="73"/>
      <c r="H103" s="73"/>
      <c r="I103" s="73"/>
      <c r="J103" s="74"/>
    </row>
    <row r="104" spans="1:10" s="4" customFormat="1" ht="12" x14ac:dyDescent="0.2">
      <c r="A104" s="57" t="s">
        <v>56</v>
      </c>
      <c r="B104" s="58" t="s">
        <v>48</v>
      </c>
      <c r="C104" s="58" t="s">
        <v>20</v>
      </c>
      <c r="D104" s="59">
        <v>2018</v>
      </c>
      <c r="E104" s="59">
        <v>2020</v>
      </c>
      <c r="F104" s="43">
        <v>2018</v>
      </c>
      <c r="G104" s="16">
        <f>SUM(H104:J104)</f>
        <v>148.30000000000001</v>
      </c>
      <c r="H104" s="16"/>
      <c r="I104" s="16"/>
      <c r="J104" s="16">
        <v>148.30000000000001</v>
      </c>
    </row>
    <row r="105" spans="1:10" s="4" customFormat="1" ht="12" x14ac:dyDescent="0.2">
      <c r="A105" s="57"/>
      <c r="B105" s="58"/>
      <c r="C105" s="58"/>
      <c r="D105" s="59"/>
      <c r="E105" s="59"/>
      <c r="F105" s="44">
        <v>2019</v>
      </c>
      <c r="G105" s="1">
        <f>SUM(H105:J105)</f>
        <v>148.30000000000001</v>
      </c>
      <c r="H105" s="1"/>
      <c r="I105" s="1"/>
      <c r="J105" s="1">
        <v>148.30000000000001</v>
      </c>
    </row>
    <row r="106" spans="1:10" s="4" customFormat="1" ht="12" x14ac:dyDescent="0.2">
      <c r="A106" s="57"/>
      <c r="B106" s="58"/>
      <c r="C106" s="58"/>
      <c r="D106" s="59"/>
      <c r="E106" s="59"/>
      <c r="F106" s="45">
        <v>2020</v>
      </c>
      <c r="G106" s="21">
        <f>SUM(H106:J106)</f>
        <v>148.30000000000001</v>
      </c>
      <c r="H106" s="21"/>
      <c r="I106" s="21"/>
      <c r="J106" s="21">
        <v>148.30000000000001</v>
      </c>
    </row>
    <row r="107" spans="1:10" s="4" customFormat="1" ht="12" x14ac:dyDescent="0.2">
      <c r="A107" s="65"/>
      <c r="B107" s="63" t="s">
        <v>49</v>
      </c>
      <c r="C107" s="63"/>
      <c r="D107" s="65"/>
      <c r="E107" s="65"/>
      <c r="F107" s="6">
        <v>2018</v>
      </c>
      <c r="G107" s="8">
        <f>SUM(H107:J107)</f>
        <v>148.30000000000001</v>
      </c>
      <c r="H107" s="8"/>
      <c r="I107" s="8"/>
      <c r="J107" s="8">
        <f>SUM(J100)</f>
        <v>148.30000000000001</v>
      </c>
    </row>
    <row r="108" spans="1:10" s="4" customFormat="1" ht="12" x14ac:dyDescent="0.2">
      <c r="A108" s="65"/>
      <c r="B108" s="63"/>
      <c r="C108" s="63"/>
      <c r="D108" s="65"/>
      <c r="E108" s="65"/>
      <c r="F108" s="6">
        <v>2019</v>
      </c>
      <c r="G108" s="8">
        <f>SUM(H108:J108)</f>
        <v>148.30000000000001</v>
      </c>
      <c r="H108" s="8"/>
      <c r="I108" s="8"/>
      <c r="J108" s="8">
        <f>SUM(J101)</f>
        <v>148.30000000000001</v>
      </c>
    </row>
    <row r="109" spans="1:10" s="4" customFormat="1" ht="12" x14ac:dyDescent="0.2">
      <c r="A109" s="65"/>
      <c r="B109" s="63"/>
      <c r="C109" s="63"/>
      <c r="D109" s="65"/>
      <c r="E109" s="65"/>
      <c r="F109" s="6">
        <v>2020</v>
      </c>
      <c r="G109" s="8">
        <f t="shared" ref="G109" si="7">SUM(H109:J109)</f>
        <v>148.30000000000001</v>
      </c>
      <c r="H109" s="8"/>
      <c r="I109" s="8"/>
      <c r="J109" s="8">
        <f>SUM(J102)</f>
        <v>148.30000000000001</v>
      </c>
    </row>
    <row r="110" spans="1:10" s="4" customFormat="1" ht="12" x14ac:dyDescent="0.2">
      <c r="A110" s="65"/>
      <c r="B110" s="63"/>
      <c r="C110" s="63"/>
      <c r="D110" s="65"/>
      <c r="E110" s="65"/>
      <c r="F110" s="6" t="s">
        <v>50</v>
      </c>
      <c r="G110" s="8">
        <f>SUM(H110:J110)</f>
        <v>444.90000000000003</v>
      </c>
      <c r="H110" s="8"/>
      <c r="I110" s="8"/>
      <c r="J110" s="8">
        <f>SUM(J107:J109)</f>
        <v>444.90000000000003</v>
      </c>
    </row>
    <row r="111" spans="1:10" s="4" customFormat="1" ht="12" x14ac:dyDescent="0.2">
      <c r="A111" s="79" t="s">
        <v>51</v>
      </c>
      <c r="B111" s="80"/>
      <c r="C111" s="80"/>
      <c r="D111" s="80"/>
      <c r="E111" s="80"/>
      <c r="F111" s="80"/>
      <c r="G111" s="80"/>
      <c r="H111" s="80"/>
      <c r="I111" s="80"/>
      <c r="J111" s="81"/>
    </row>
    <row r="112" spans="1:10" s="4" customFormat="1" ht="12" x14ac:dyDescent="0.2">
      <c r="A112" s="99" t="s">
        <v>95</v>
      </c>
      <c r="B112" s="100"/>
      <c r="C112" s="100"/>
      <c r="D112" s="100"/>
      <c r="E112" s="101"/>
      <c r="F112" s="10">
        <v>2017</v>
      </c>
      <c r="G112" s="11">
        <f>SUM(H112:J112)</f>
        <v>1380.9</v>
      </c>
      <c r="H112" s="11"/>
      <c r="I112" s="11">
        <f>SUM(I117)</f>
        <v>1297.9000000000001</v>
      </c>
      <c r="J112" s="11">
        <f>SUM(J117)</f>
        <v>83</v>
      </c>
    </row>
    <row r="113" spans="1:10" s="4" customFormat="1" ht="12" x14ac:dyDescent="0.2">
      <c r="A113" s="102"/>
      <c r="B113" s="103"/>
      <c r="C113" s="103"/>
      <c r="D113" s="103"/>
      <c r="E113" s="104"/>
      <c r="F113" s="12">
        <v>2018</v>
      </c>
      <c r="G113" s="13">
        <f>SUM(H113:J113)</f>
        <v>296.5</v>
      </c>
      <c r="H113" s="13"/>
      <c r="I113" s="13"/>
      <c r="J113" s="13">
        <f>SUM(J118)</f>
        <v>296.5</v>
      </c>
    </row>
    <row r="114" spans="1:10" s="4" customFormat="1" ht="12" x14ac:dyDescent="0.2">
      <c r="A114" s="102"/>
      <c r="B114" s="103"/>
      <c r="C114" s="103"/>
      <c r="D114" s="103"/>
      <c r="E114" s="104"/>
      <c r="F114" s="12">
        <v>2019</v>
      </c>
      <c r="G114" s="13">
        <f t="shared" ref="G114:G115" si="8">SUM(H114:J114)</f>
        <v>296.5</v>
      </c>
      <c r="H114" s="13"/>
      <c r="I114" s="13"/>
      <c r="J114" s="13">
        <f>SUM(J119)</f>
        <v>296.5</v>
      </c>
    </row>
    <row r="115" spans="1:10" s="4" customFormat="1" ht="12" x14ac:dyDescent="0.2">
      <c r="A115" s="105"/>
      <c r="B115" s="106"/>
      <c r="C115" s="106"/>
      <c r="D115" s="106"/>
      <c r="E115" s="107"/>
      <c r="F115" s="12">
        <v>2020</v>
      </c>
      <c r="G115" s="13">
        <f t="shared" si="8"/>
        <v>67.900000000000006</v>
      </c>
      <c r="H115" s="13"/>
      <c r="I115" s="13"/>
      <c r="J115" s="13">
        <f>SUM(J120)</f>
        <v>67.900000000000006</v>
      </c>
    </row>
    <row r="116" spans="1:10" s="4" customFormat="1" ht="12" x14ac:dyDescent="0.2">
      <c r="A116" s="72" t="s">
        <v>52</v>
      </c>
      <c r="B116" s="73"/>
      <c r="C116" s="73"/>
      <c r="D116" s="73"/>
      <c r="E116" s="73"/>
      <c r="F116" s="73"/>
      <c r="G116" s="73"/>
      <c r="H116" s="73"/>
      <c r="I116" s="73"/>
      <c r="J116" s="74"/>
    </row>
    <row r="117" spans="1:10" s="4" customFormat="1" ht="12" x14ac:dyDescent="0.2">
      <c r="A117" s="59" t="s">
        <v>53</v>
      </c>
      <c r="B117" s="58" t="s">
        <v>54</v>
      </c>
      <c r="C117" s="68" t="s">
        <v>14</v>
      </c>
      <c r="D117" s="59">
        <v>2017</v>
      </c>
      <c r="E117" s="59">
        <v>2020</v>
      </c>
      <c r="F117" s="46">
        <v>2017</v>
      </c>
      <c r="G117" s="16">
        <f>SUM(H117:J117)</f>
        <v>1380.9</v>
      </c>
      <c r="H117" s="16"/>
      <c r="I117" s="16">
        <v>1297.9000000000001</v>
      </c>
      <c r="J117" s="16">
        <v>83</v>
      </c>
    </row>
    <row r="118" spans="1:10" s="4" customFormat="1" ht="12" x14ac:dyDescent="0.2">
      <c r="A118" s="59"/>
      <c r="B118" s="58"/>
      <c r="C118" s="68"/>
      <c r="D118" s="59"/>
      <c r="E118" s="59"/>
      <c r="F118" s="47">
        <v>2018</v>
      </c>
      <c r="G118" s="1">
        <f>SUM(H118:J118)</f>
        <v>296.5</v>
      </c>
      <c r="H118" s="1"/>
      <c r="I118" s="1"/>
      <c r="J118" s="1">
        <v>296.5</v>
      </c>
    </row>
    <row r="119" spans="1:10" s="4" customFormat="1" ht="12" x14ac:dyDescent="0.2">
      <c r="A119" s="59"/>
      <c r="B119" s="58"/>
      <c r="C119" s="68"/>
      <c r="D119" s="59"/>
      <c r="E119" s="59"/>
      <c r="F119" s="47">
        <v>2019</v>
      </c>
      <c r="G119" s="1">
        <f t="shared" ref="G119:G120" si="9">SUM(H119:J119)</f>
        <v>296.5</v>
      </c>
      <c r="H119" s="1"/>
      <c r="I119" s="1"/>
      <c r="J119" s="1">
        <v>296.5</v>
      </c>
    </row>
    <row r="120" spans="1:10" s="4" customFormat="1" ht="12" x14ac:dyDescent="0.2">
      <c r="A120" s="59"/>
      <c r="B120" s="58"/>
      <c r="C120" s="68"/>
      <c r="D120" s="59"/>
      <c r="E120" s="59"/>
      <c r="F120" s="48">
        <v>2020</v>
      </c>
      <c r="G120" s="1">
        <f t="shared" si="9"/>
        <v>67.900000000000006</v>
      </c>
      <c r="H120" s="21"/>
      <c r="I120" s="21"/>
      <c r="J120" s="21">
        <v>67.900000000000006</v>
      </c>
    </row>
    <row r="121" spans="1:10" s="4" customFormat="1" ht="12" x14ac:dyDescent="0.2">
      <c r="A121" s="65"/>
      <c r="B121" s="63" t="s">
        <v>55</v>
      </c>
      <c r="C121" s="63"/>
      <c r="D121" s="65"/>
      <c r="E121" s="65"/>
      <c r="F121" s="49">
        <v>2017</v>
      </c>
      <c r="G121" s="7">
        <f>SUM(H121:J121)</f>
        <v>1380.9</v>
      </c>
      <c r="H121" s="7"/>
      <c r="I121" s="7">
        <f>SUM(I112)</f>
        <v>1297.9000000000001</v>
      </c>
      <c r="J121" s="7">
        <f>SUM(J112)</f>
        <v>83</v>
      </c>
    </row>
    <row r="122" spans="1:10" s="4" customFormat="1" ht="12" x14ac:dyDescent="0.2">
      <c r="A122" s="65"/>
      <c r="B122" s="63"/>
      <c r="C122" s="63"/>
      <c r="D122" s="65"/>
      <c r="E122" s="65"/>
      <c r="F122" s="50">
        <v>2018</v>
      </c>
      <c r="G122" s="8">
        <f>SUM(H122:J122)</f>
        <v>296.5</v>
      </c>
      <c r="H122" s="8"/>
      <c r="I122" s="8"/>
      <c r="J122" s="8">
        <f>SUM(J113)</f>
        <v>296.5</v>
      </c>
    </row>
    <row r="123" spans="1:10" s="4" customFormat="1" ht="12" x14ac:dyDescent="0.2">
      <c r="A123" s="65"/>
      <c r="B123" s="63"/>
      <c r="C123" s="63"/>
      <c r="D123" s="65"/>
      <c r="E123" s="65"/>
      <c r="F123" s="50">
        <v>2019</v>
      </c>
      <c r="G123" s="8">
        <f t="shared" ref="G123:G125" si="10">SUM(H123:J123)</f>
        <v>296.5</v>
      </c>
      <c r="H123" s="8"/>
      <c r="I123" s="8"/>
      <c r="J123" s="8">
        <f>SUM(J114)</f>
        <v>296.5</v>
      </c>
    </row>
    <row r="124" spans="1:10" s="4" customFormat="1" ht="12" x14ac:dyDescent="0.2">
      <c r="A124" s="65"/>
      <c r="B124" s="63"/>
      <c r="C124" s="63"/>
      <c r="D124" s="65"/>
      <c r="E124" s="65"/>
      <c r="F124" s="50">
        <v>2020</v>
      </c>
      <c r="G124" s="8">
        <f t="shared" si="10"/>
        <v>67.900000000000006</v>
      </c>
      <c r="H124" s="8"/>
      <c r="I124" s="8"/>
      <c r="J124" s="8">
        <f>SUM(J115)</f>
        <v>67.900000000000006</v>
      </c>
    </row>
    <row r="125" spans="1:10" s="4" customFormat="1" ht="12" x14ac:dyDescent="0.2">
      <c r="A125" s="65"/>
      <c r="B125" s="63"/>
      <c r="C125" s="63"/>
      <c r="D125" s="65"/>
      <c r="E125" s="65"/>
      <c r="F125" s="51" t="s">
        <v>16</v>
      </c>
      <c r="G125" s="9">
        <f t="shared" si="10"/>
        <v>2041.8000000000002</v>
      </c>
      <c r="H125" s="9"/>
      <c r="I125" s="9">
        <f>SUM(I121:I124)</f>
        <v>1297.9000000000001</v>
      </c>
      <c r="J125" s="9">
        <f>SUM(J121:J124)</f>
        <v>743.9</v>
      </c>
    </row>
    <row r="126" spans="1:10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x14ac:dyDescent="0.25">
      <c r="A127" s="3"/>
    </row>
    <row r="128" spans="1:10" x14ac:dyDescent="0.25">
      <c r="A128" s="3"/>
    </row>
  </sheetData>
  <mergeCells count="131"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  <mergeCell ref="C117:C120"/>
    <mergeCell ref="A8:J8"/>
    <mergeCell ref="C13:C17"/>
    <mergeCell ref="A10:A11"/>
    <mergeCell ref="A112:E115"/>
    <mergeCell ref="C24:C27"/>
    <mergeCell ref="A43:A44"/>
    <mergeCell ref="A47:A49"/>
    <mergeCell ref="A52:A53"/>
    <mergeCell ref="B104:B106"/>
    <mergeCell ref="C104:C106"/>
    <mergeCell ref="D104:D106"/>
    <mergeCell ref="E104:E106"/>
    <mergeCell ref="A99:J99"/>
    <mergeCell ref="A100:E102"/>
    <mergeCell ref="A96:A98"/>
    <mergeCell ref="B96:B98"/>
    <mergeCell ref="C96:C98"/>
    <mergeCell ref="D96:D98"/>
    <mergeCell ref="E96:E98"/>
    <mergeCell ref="A89:A95"/>
    <mergeCell ref="D89:D95"/>
    <mergeCell ref="A104:A106"/>
    <mergeCell ref="A84:J84"/>
    <mergeCell ref="A1:J1"/>
    <mergeCell ref="A2:J2"/>
    <mergeCell ref="A3:J3"/>
    <mergeCell ref="A5:J5"/>
    <mergeCell ref="A6:J6"/>
    <mergeCell ref="A7:J7"/>
    <mergeCell ref="A121:A125"/>
    <mergeCell ref="B121:B125"/>
    <mergeCell ref="C121:C125"/>
    <mergeCell ref="D121:D125"/>
    <mergeCell ref="E121:E125"/>
    <mergeCell ref="A116:J116"/>
    <mergeCell ref="A117:A120"/>
    <mergeCell ref="B117:B120"/>
    <mergeCell ref="D117:D120"/>
    <mergeCell ref="E117:E120"/>
    <mergeCell ref="A111:J111"/>
    <mergeCell ref="A107:A110"/>
    <mergeCell ref="B107:B110"/>
    <mergeCell ref="C107:C110"/>
    <mergeCell ref="D107:D110"/>
    <mergeCell ref="E107:E110"/>
    <mergeCell ref="A103:J103"/>
    <mergeCell ref="A4:J4"/>
    <mergeCell ref="A81:J81"/>
    <mergeCell ref="A82:E83"/>
    <mergeCell ref="A76:A80"/>
    <mergeCell ref="B76:B80"/>
    <mergeCell ref="C76:C80"/>
    <mergeCell ref="D76:D80"/>
    <mergeCell ref="E76:E80"/>
    <mergeCell ref="E89:E95"/>
    <mergeCell ref="C89:C95"/>
    <mergeCell ref="A73:J73"/>
    <mergeCell ref="A74:A75"/>
    <mergeCell ref="B74:B75"/>
    <mergeCell ref="C74:C75"/>
    <mergeCell ref="D74:D75"/>
    <mergeCell ref="E74:E75"/>
    <mergeCell ref="A70:A72"/>
    <mergeCell ref="B70:B72"/>
    <mergeCell ref="C70:C72"/>
    <mergeCell ref="D70:D72"/>
    <mergeCell ref="E70:E72"/>
    <mergeCell ref="F74:F75"/>
    <mergeCell ref="G74:G75"/>
    <mergeCell ref="J74:J75"/>
    <mergeCell ref="A62:A65"/>
    <mergeCell ref="B62:B65"/>
    <mergeCell ref="C62:C65"/>
    <mergeCell ref="D62:D65"/>
    <mergeCell ref="E62:E65"/>
    <mergeCell ref="A58:A61"/>
    <mergeCell ref="B58:B61"/>
    <mergeCell ref="C58:C61"/>
    <mergeCell ref="D58:D61"/>
    <mergeCell ref="E58:E61"/>
    <mergeCell ref="D43:D44"/>
    <mergeCell ref="E43:E44"/>
    <mergeCell ref="A29:A32"/>
    <mergeCell ref="B29:B32"/>
    <mergeCell ref="C29:C32"/>
    <mergeCell ref="D29:D32"/>
    <mergeCell ref="E29:E32"/>
    <mergeCell ref="A54:A57"/>
    <mergeCell ref="B54:B57"/>
    <mergeCell ref="C54:C57"/>
    <mergeCell ref="D54:D57"/>
    <mergeCell ref="E54:E57"/>
    <mergeCell ref="B52:B53"/>
    <mergeCell ref="C52:C53"/>
    <mergeCell ref="D52:D53"/>
    <mergeCell ref="E52:E53"/>
    <mergeCell ref="S45:S47"/>
    <mergeCell ref="B10:B11"/>
    <mergeCell ref="C10:C11"/>
    <mergeCell ref="D10:E10"/>
    <mergeCell ref="F10:F11"/>
    <mergeCell ref="G10:J10"/>
    <mergeCell ref="A28:J28"/>
    <mergeCell ref="A23:J23"/>
    <mergeCell ref="A24:A27"/>
    <mergeCell ref="B24:B27"/>
    <mergeCell ref="D24:D27"/>
    <mergeCell ref="E24:E27"/>
    <mergeCell ref="A18:J18"/>
    <mergeCell ref="A19:E22"/>
    <mergeCell ref="A13:A17"/>
    <mergeCell ref="B13:B17"/>
    <mergeCell ref="D13:D17"/>
    <mergeCell ref="E13:E17"/>
    <mergeCell ref="B47:B49"/>
    <mergeCell ref="C47:C49"/>
    <mergeCell ref="D47:D49"/>
    <mergeCell ref="E47:E49"/>
    <mergeCell ref="B43:B44"/>
    <mergeCell ref="C43:C44"/>
  </mergeCells>
  <pageMargins left="0.70866141732283472" right="0.5118110236220472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2018-02-19T11:27:05Z</cp:lastPrinted>
  <dcterms:created xsi:type="dcterms:W3CDTF">2017-12-05T12:18:42Z</dcterms:created>
  <dcterms:modified xsi:type="dcterms:W3CDTF">2018-03-07T06:28:46Z</dcterms:modified>
</cp:coreProperties>
</file>