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1840" windowHeight="12585"/>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I114" i="1"/>
  <c r="I104"/>
  <c r="G104" s="1"/>
  <c r="I102"/>
  <c r="G102" s="1"/>
  <c r="I101"/>
  <c r="G101" s="1"/>
  <c r="I103"/>
  <c r="G103" s="1"/>
  <c r="G142"/>
  <c r="G141"/>
  <c r="G140"/>
  <c r="G139"/>
  <c r="G138"/>
  <c r="G137"/>
  <c r="G136"/>
  <c r="G135"/>
  <c r="G134"/>
  <c r="G133"/>
  <c r="G132"/>
  <c r="G131"/>
  <c r="G128"/>
  <c r="G126"/>
  <c r="G125"/>
  <c r="G124"/>
  <c r="G123"/>
  <c r="G121"/>
  <c r="G119"/>
  <c r="G117"/>
  <c r="G112"/>
  <c r="G111"/>
  <c r="G110"/>
  <c r="G109"/>
  <c r="G108"/>
  <c r="G107"/>
  <c r="G106"/>
  <c r="G105"/>
  <c r="G100"/>
  <c r="G99"/>
  <c r="G96"/>
  <c r="G98"/>
  <c r="G97"/>
  <c r="G95"/>
  <c r="G94"/>
  <c r="G93"/>
  <c r="G92"/>
  <c r="G85"/>
  <c r="G84"/>
  <c r="G83"/>
  <c r="G82"/>
  <c r="G81"/>
  <c r="G80"/>
  <c r="G79"/>
  <c r="G78"/>
  <c r="G130"/>
  <c r="G72"/>
  <c r="G75"/>
  <c r="G74"/>
  <c r="G73"/>
  <c r="G71"/>
  <c r="G70"/>
  <c r="G69"/>
  <c r="G68"/>
  <c r="G67"/>
  <c r="G66"/>
  <c r="G62"/>
  <c r="G61"/>
  <c r="G60"/>
  <c r="G57"/>
  <c r="G56"/>
  <c r="G55"/>
  <c r="G54"/>
  <c r="G45"/>
  <c r="G44"/>
  <c r="G43"/>
  <c r="G42"/>
  <c r="G41"/>
  <c r="G40"/>
  <c r="G39"/>
  <c r="G38"/>
  <c r="G35"/>
  <c r="G33"/>
  <c r="G32"/>
  <c r="G31"/>
  <c r="G30"/>
  <c r="G29"/>
  <c r="H34" l="1"/>
  <c r="H51"/>
  <c r="I64"/>
  <c r="G64" s="1"/>
  <c r="I89"/>
  <c r="G89" s="1"/>
  <c r="I88"/>
  <c r="G88" s="1"/>
  <c r="I87"/>
  <c r="G87" s="1"/>
  <c r="H90"/>
  <c r="I90"/>
  <c r="I86" s="1"/>
  <c r="I116"/>
  <c r="G116" s="1"/>
  <c r="I115"/>
  <c r="G115" s="1"/>
  <c r="I113"/>
  <c r="G113" s="1"/>
  <c r="G114"/>
  <c r="I65"/>
  <c r="G65" s="1"/>
  <c r="I63"/>
  <c r="G63" s="1"/>
  <c r="I59"/>
  <c r="G59" s="1"/>
  <c r="I52"/>
  <c r="G52" s="1"/>
  <c r="I51"/>
  <c r="I37"/>
  <c r="I34"/>
  <c r="I36"/>
  <c r="I50"/>
  <c r="I58"/>
  <c r="H58"/>
  <c r="H37"/>
  <c r="H36"/>
  <c r="G129"/>
  <c r="G127"/>
  <c r="G122"/>
  <c r="G120"/>
  <c r="G118"/>
  <c r="G91"/>
  <c r="I53"/>
  <c r="G53" s="1"/>
  <c r="H50"/>
  <c r="I77"/>
  <c r="G77" s="1"/>
  <c r="I76"/>
  <c r="G76" s="1"/>
  <c r="G90" l="1"/>
  <c r="G51"/>
  <c r="G50"/>
  <c r="G58"/>
  <c r="G34"/>
  <c r="G37"/>
  <c r="G36"/>
  <c r="I46"/>
  <c r="I25" s="1"/>
  <c r="I47"/>
  <c r="I26" s="1"/>
  <c r="H86"/>
  <c r="G86" s="1"/>
  <c r="I49"/>
  <c r="H46"/>
  <c r="G46" s="1"/>
  <c r="I48"/>
  <c r="I21" l="1"/>
  <c r="I16" s="1"/>
  <c r="I22"/>
  <c r="I17" s="1"/>
  <c r="H25"/>
  <c r="H21" s="1"/>
  <c r="G49"/>
  <c r="I28"/>
  <c r="G48"/>
  <c r="I27"/>
  <c r="I23" s="1"/>
  <c r="I18" s="1"/>
  <c r="H47"/>
  <c r="G28" l="1"/>
  <c r="I24"/>
  <c r="G25"/>
  <c r="G47"/>
  <c r="H26"/>
  <c r="H16"/>
  <c r="G21"/>
  <c r="G27"/>
  <c r="I19" l="1"/>
  <c r="G24"/>
  <c r="G18"/>
  <c r="G23"/>
  <c r="G26"/>
  <c r="H22"/>
  <c r="H17" s="1"/>
  <c r="H20" s="1"/>
  <c r="G16"/>
  <c r="G19" l="1"/>
  <c r="I20"/>
  <c r="G22"/>
  <c r="G17"/>
  <c r="G20" l="1"/>
</calcChain>
</file>

<file path=xl/sharedStrings.xml><?xml version="1.0" encoding="utf-8"?>
<sst xmlns="http://schemas.openxmlformats.org/spreadsheetml/2006/main" count="198" uniqueCount="142">
  <si>
    <t>Наименование муниципальной программы, основные мероприятия</t>
  </si>
  <si>
    <t>Ответственный исполнитель</t>
  </si>
  <si>
    <t>Срок реализации</t>
  </si>
  <si>
    <t>Годы реализации</t>
  </si>
  <si>
    <t>Оценка расходов (тыс. руб. в ценах соответствующих лет)</t>
  </si>
  <si>
    <t>начало реали-зации</t>
  </si>
  <si>
    <t>конец реали-зации</t>
  </si>
  <si>
    <t>всего</t>
  </si>
  <si>
    <t>областной бюджет</t>
  </si>
  <si>
    <t>местный бюджет</t>
  </si>
  <si>
    <t xml:space="preserve">Муниципальная программа "Развитие автомобильных дорог на территории МО «Приморское городское поселение» </t>
  </si>
  <si>
    <t>Администрация МО «Приморское городское поселение»</t>
  </si>
  <si>
    <t>2017-2020</t>
  </si>
  <si>
    <t>Ямочный ремонт дорожного покрытия автомобильной дороги г. Приморск, пер. Нагорный</t>
  </si>
  <si>
    <t>Ремонт водоотводной системы для отвода поверхностных вод с дорожного покрытия автомобильной дороги г. Приморск, пер. Нагорный у дома № 7</t>
  </si>
  <si>
    <t>Замена  водоотводной трубы  под автомобильной дорогой  г. Приморск,  ул. Железнодорожная  (у дома №15а)</t>
  </si>
  <si>
    <t xml:space="preserve">Замена  водоотводных труб  под автомобильной дорогой  г. Приморск,  ул. Железнодорожная  </t>
  </si>
  <si>
    <t>Ремонт водоотводной системы для отвода поверхностных вод с дорожного покрытия автомобильной дороги от здания КПП до  поворота к гаражам у д. 10, п. Глебычево</t>
  </si>
  <si>
    <t>Замена водоотводных труб под автомобильной дорогой п. Прибылово, ул. Конюшенная</t>
  </si>
  <si>
    <t>Реализация мероприятий в рамках областного закона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t>
  </si>
  <si>
    <t>Профилирование и подсыпка участка грунтовой автомобильной  дороги пос. Озерки, ул. Верхняя</t>
  </si>
  <si>
    <t>Профилирование и подсыпка участка грунтовой автомобильной  дороги пос. Мамонтовка</t>
  </si>
  <si>
    <t>Профилирование и подсыпка участка грунтовой автомобильной  дороги пос. Ключевое</t>
  </si>
  <si>
    <t>Профилирование и подсыпка участка грунтовой автомобильной  дороги пос. Малышево</t>
  </si>
  <si>
    <t>Профилирование и подсыпка участка грунтовой автомобильной  дороги  пос. Балтийское</t>
  </si>
  <si>
    <t>Реализация мероприятий в рамках государственной программы  Ленинградской области «Развитие автомобильных дорог Ленинградской области»</t>
  </si>
  <si>
    <t>Капитальный ремонт и ремонт автомобильных дорог общего пользования, местного значения</t>
  </si>
  <si>
    <t>Ремонт автомобильной дороги г. Приморск, ул. Береговая  до д. №50  (км  0+650 -  км 1+099),   Выборгский район Ленинградской области</t>
  </si>
  <si>
    <t xml:space="preserve">Ремонт автомобильной дороги г. Приморск, ул. Береговая  (км 1+099- км 1+ 500)   Выборгский район Ленинградской области </t>
  </si>
  <si>
    <t xml:space="preserve">Ремонт автомобильной дороги г. Приморск, ул. Береговая  (км 1+500- км 2+ 000)   Выборгский район Ленинградской области </t>
  </si>
  <si>
    <t>Капитальный ремонт и ремонт автомобильных дорог общего пользования местного значения, имеющих приоритетный социально значимый характер</t>
  </si>
  <si>
    <t>Ремонт дорожного покрытия автомобильной дороги г. Приморск, ул. Заводская  (км 0+000 - км 0+235)</t>
  </si>
  <si>
    <t>Ремонт дорожного покрытия автомобильной дороги г. Приморск,  ул. Пляжная  (км  0+675 – км 1+691)</t>
  </si>
  <si>
    <t>Ремонт дорожного  покрытия автомобильной дороги г. Приморск, Краснофлотский пер.</t>
  </si>
  <si>
    <t>Ремонт автомобильной дороги г. Приморск, ул. Лесная  до д. 36</t>
  </si>
  <si>
    <t>Ремонт автомобильной дороги г. Приморск, ул. Лесная</t>
  </si>
  <si>
    <t xml:space="preserve">Ремонт  автомобильной  дороги  г. Приморск,  ул. Железнодорожная  </t>
  </si>
  <si>
    <t>Ямочный ремонт дорожного покрытия автомобильных дорог п. Глебычево, ул. Мира</t>
  </si>
  <si>
    <t>Составление смет, экспертиза смет и работ по ремонту дорожного покрытия</t>
  </si>
  <si>
    <t>Ремонт дорожного покрытия проезда к дворовой территории  многоквартирных домов №11,12 от  торгового центра  п. Рябово</t>
  </si>
  <si>
    <t>Ремонт дорожного  покрытия дворовой территории  многоквартирного дома № 4  п. Ермилово</t>
  </si>
  <si>
    <t>Ремонт асфальтобетонного покрытия проезда к  дворовой территории  многоквартирного дома по адресу: г. Приморск, наб. Гагарина, д.7</t>
  </si>
  <si>
    <t>Ремонт дорожного  покрытия  проездов к дворовой территории многоквартирного дома пос. Ермилово от Приморского шоссе до д. 4</t>
  </si>
  <si>
    <t>Ремонт дорожного покрытия проездов к дворовой территорий многоквартирных домов № 5,6,11  п. Рябово</t>
  </si>
  <si>
    <t>Ремонт дорожного покрытия   проездов к  дворовой территории  многоквартирных домов по адресу: п. Рябово, д. 1,3,4,5</t>
  </si>
  <si>
    <t>Ремонт дорожного покрытия проезда к дворовой территории  многоквартирного дома по адресу: п. Ермилово,  ул. Физкультурная,  д. 15</t>
  </si>
  <si>
    <t>Ремонт дорожного покрытия проезда к  многоквартирным домам  №1,2,3,5,6,7,8,9  п. Глебычево, ул. Офицерская  (2241,0 м2)</t>
  </si>
  <si>
    <t xml:space="preserve">Ремонт дорожного покрытия проездов к дворовой территорий многоквартирных домов п. Ермилово-городок д.3,4,5 </t>
  </si>
  <si>
    <t>Механизированная уборка дорог в г. Приморске,  п. Ермилово, п. Вязы, п. Малышево, п. Балтийское</t>
  </si>
  <si>
    <t>Механизированная уборка дорог в п. Красная Долина, п. Рябово, п. Камышовка, д. Александровка, п. Заречье, п. Краснофлотское, п. Озерки, п. Мамонтовка</t>
  </si>
  <si>
    <t>Механизированная уборка дорог в п. Глебычево, п. Прибылово, п. Ключевое,</t>
  </si>
  <si>
    <t>Ручная уборка мусора по обочинам дорог местного значения в пос. Глебычево, п. Прибылово, п. Ключевое</t>
  </si>
  <si>
    <t>Ручная уборка мусора по обочинам дорог местного значения п. Красная Долина, п. Рябово, п. Камышовка</t>
  </si>
  <si>
    <t>Ручная уборка мусора по обочинам дорог местного значения в пос. Глебычево, , п. Красная Долина, п. Рябово, п. Камышовка, г. Приморск, п. Ермилово</t>
  </si>
  <si>
    <t>Приобретение указателей с названиями улиц</t>
  </si>
  <si>
    <t>№ п/п</t>
  </si>
  <si>
    <t>Механизированная уборка дорог г. Приморск, п. Ермилово, п. Красная Долина, п. Рябово, п. Камышовка, д. Александровка, п. Заречье, п. Краснофлотское, п. Озерки, пос. Глебычево, пос. Прибылово, пос. Ключевое, п. Вязы, п. Малышево, Балтийское, Мамонтовка, Мысовое, Пионерское, Лужки</t>
  </si>
  <si>
    <t>ПЛАН</t>
  </si>
  <si>
    <t>реализации муниципальной программы</t>
  </si>
  <si>
    <t>"РАЗВИТИЕ АВТОМОБИЛЬНЫХ ДОРОГ НА ТЕРРИТОРИИ МО "ПРИМОРСКОЕ</t>
  </si>
  <si>
    <t>3.1</t>
  </si>
  <si>
    <t>3.2</t>
  </si>
  <si>
    <t>3.3</t>
  </si>
  <si>
    <t>3.4</t>
  </si>
  <si>
    <t>3.5</t>
  </si>
  <si>
    <t>3.6</t>
  </si>
  <si>
    <t>3.7</t>
  </si>
  <si>
    <t>3.8</t>
  </si>
  <si>
    <t>3.9</t>
  </si>
  <si>
    <t>3.10</t>
  </si>
  <si>
    <t>2.1</t>
  </si>
  <si>
    <t>2.2</t>
  </si>
  <si>
    <t>2.3</t>
  </si>
  <si>
    <t>2.4</t>
  </si>
  <si>
    <t>2.5</t>
  </si>
  <si>
    <t>2.6</t>
  </si>
  <si>
    <t>2.7</t>
  </si>
  <si>
    <t>2.8</t>
  </si>
  <si>
    <t>2.9</t>
  </si>
  <si>
    <t>2.11</t>
  </si>
  <si>
    <t>Ремонт дворовой территории многоквартирного дома №6 наб. Лебедева, г. Приморск</t>
  </si>
  <si>
    <t>Обследование  мостов  автомобильной дороги п. Заречье</t>
  </si>
  <si>
    <t>1.1</t>
  </si>
  <si>
    <t>1.2</t>
  </si>
  <si>
    <t>Реализация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</si>
  <si>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Восстановление системы водоотвода вдоль автомобильной дороги ул. Железнодорожная с расчисткой от растительности</t>
  </si>
  <si>
    <t>1.3</t>
  </si>
  <si>
    <t>1.4</t>
  </si>
  <si>
    <t>1.5</t>
  </si>
  <si>
    <t>1.6</t>
  </si>
  <si>
    <t>1.6.1</t>
  </si>
  <si>
    <t>1.7</t>
  </si>
  <si>
    <t>1.7.1</t>
  </si>
  <si>
    <t>1.7.2</t>
  </si>
  <si>
    <t>1.7.3</t>
  </si>
  <si>
    <t>1.7.4</t>
  </si>
  <si>
    <t>1.7.5</t>
  </si>
  <si>
    <t>1.8</t>
  </si>
  <si>
    <t>1.8.1</t>
  </si>
  <si>
    <t>1.8.1.1</t>
  </si>
  <si>
    <t>1.8.1.2</t>
  </si>
  <si>
    <t>1.8.1.3</t>
  </si>
  <si>
    <t>1.8.1.4</t>
  </si>
  <si>
    <t>1.8.2</t>
  </si>
  <si>
    <t>1.8.2.1</t>
  </si>
  <si>
    <t>1.8.2.2</t>
  </si>
  <si>
    <t>1.8.2.3</t>
  </si>
  <si>
    <t>1.9</t>
  </si>
  <si>
    <t>1.9.1</t>
  </si>
  <si>
    <t>1.9.2</t>
  </si>
  <si>
    <t>1.10</t>
  </si>
  <si>
    <t>1.11</t>
  </si>
  <si>
    <t>1.12</t>
  </si>
  <si>
    <t>1.13</t>
  </si>
  <si>
    <t>1.14</t>
  </si>
  <si>
    <t>1.16</t>
  </si>
  <si>
    <t>1.17</t>
  </si>
  <si>
    <t>2.1.1</t>
  </si>
  <si>
    <t>2.1.2</t>
  </si>
  <si>
    <t>2.10</t>
  </si>
  <si>
    <t xml:space="preserve">к постановлению администрации </t>
  </si>
  <si>
    <t xml:space="preserve">муниципального образования </t>
  </si>
  <si>
    <t>«Приморское городское поселение»</t>
  </si>
  <si>
    <t>Выборгского района Ленинградской области</t>
  </si>
  <si>
    <t>от  _________________ 2018 г. № ______</t>
  </si>
  <si>
    <t>Приложение №2</t>
  </si>
  <si>
    <t>Технический надзор, строительный контроль  по ремонту дорожного покрытия</t>
  </si>
  <si>
    <t xml:space="preserve">Технический надзор, строительный контроль по ремонту дорожного покрытия </t>
  </si>
  <si>
    <t>3.11</t>
  </si>
  <si>
    <t>Ямочный ремонт дорожного покрытия автомобильных дорог на территории МО "Приморское городское поселение"</t>
  </si>
  <si>
    <t>1.15</t>
  </si>
  <si>
    <t>Ремонт автомобильной дороги г. Приморск, ул. Агафонова</t>
  </si>
  <si>
    <t>1.        Основное мероприятие «Развитие автомобильных дорог»</t>
  </si>
  <si>
    <t>1.   Ремонт автомобильных дорог</t>
  </si>
  <si>
    <r>
      <t>Реализация мероприятий в рамках областного закона Ленинградской области от 12 мая 2015 года № 42-оз «О содействии развитию иных форм местного самоуправления на части территорий населенных пунктов Ленинградской области, являющихся</t>
    </r>
    <r>
      <rPr>
        <sz val="9"/>
        <rFont val="Times New Roman"/>
        <family val="1"/>
        <charset val="204"/>
      </rPr>
      <t xml:space="preserve"> </t>
    </r>
    <r>
      <rPr>
        <i/>
        <sz val="9"/>
        <rFont val="Times New Roman"/>
        <family val="1"/>
        <charset val="204"/>
      </rPr>
      <t>административными центрами поселений»</t>
    </r>
  </si>
  <si>
    <r>
      <t xml:space="preserve">Ремонт автомобильной дороги г. Приморск, ул. Береговая  (км 0+000- </t>
    </r>
    <r>
      <rPr>
        <b/>
        <sz val="9"/>
        <rFont val="Times New Roman"/>
        <family val="1"/>
        <charset val="204"/>
      </rPr>
      <t>км 0+650</t>
    </r>
    <r>
      <rPr>
        <sz val="9"/>
        <rFont val="Times New Roman"/>
        <family val="1"/>
        <charset val="204"/>
      </rPr>
      <t>)   Выборгский район Ленинградской области</t>
    </r>
  </si>
  <si>
    <r>
      <t xml:space="preserve">Ремонт автомобильной дороги г. Приморск,  ул. Пляжная  (км  </t>
    </r>
    <r>
      <rPr>
        <b/>
        <sz val="9"/>
        <rFont val="Times New Roman"/>
        <family val="1"/>
        <charset val="204"/>
      </rPr>
      <t>0+225 – км 0+675</t>
    </r>
    <r>
      <rPr>
        <sz val="9"/>
        <rFont val="Times New Roman"/>
        <family val="1"/>
        <charset val="204"/>
      </rPr>
      <t>)</t>
    </r>
  </si>
  <si>
    <t>2.        Капитальный ремонт  и ремонт дворовых территорий многоквартирных домов, проездов к дворовым территориям многоквартирных домов</t>
  </si>
  <si>
    <t>3.        Содержание автомобильных дорог</t>
  </si>
  <si>
    <t>Формирование и постановка на государственный кадастровый учет земельных участков под объектами транспортной коммуникаций (автомобильными дорогами)</t>
  </si>
  <si>
    <t>Комплекс кадастровых работ по постановке на государственный кадастровый учет объектов транспортной коммуникаций (автомобильных дорог)</t>
  </si>
  <si>
    <t>ГОРОДСКОЕ ПОСЕЛЕНИЕ"</t>
  </si>
</sst>
</file>

<file path=xl/styles.xml><?xml version="1.0" encoding="utf-8"?>
<styleSheet xmlns="http://schemas.openxmlformats.org/spreadsheetml/2006/main">
  <numFmts count="2">
    <numFmt numFmtId="41" formatCode="_-* #,##0_р_._-;\-* #,##0_р_._-;_-* &quot;-&quot;_р_._-;_-@_-"/>
    <numFmt numFmtId="164" formatCode="#,##0.0"/>
  </numFmts>
  <fonts count="12">
    <font>
      <sz val="11"/>
      <color theme="1"/>
      <name val="Calibri"/>
      <family val="2"/>
      <charset val="204"/>
      <scheme val="minor"/>
    </font>
    <font>
      <u/>
      <sz val="11"/>
      <color theme="10"/>
      <name val="Calibri"/>
      <family val="2"/>
      <charset val="204"/>
      <scheme val="minor"/>
    </font>
    <font>
      <b/>
      <sz val="9"/>
      <name val="Times New Roman"/>
      <family val="1"/>
      <charset val="204"/>
    </font>
    <font>
      <sz val="9"/>
      <name val="Times New Roman"/>
      <family val="1"/>
      <charset val="204"/>
    </font>
    <font>
      <sz val="12"/>
      <name val="Times New Roman"/>
      <family val="1"/>
      <charset val="204"/>
    </font>
    <font>
      <sz val="11"/>
      <name val="Calibri"/>
      <family val="2"/>
      <charset val="204"/>
      <scheme val="minor"/>
    </font>
    <font>
      <sz val="11"/>
      <name val="Times New Roman"/>
      <family val="1"/>
      <charset val="204"/>
    </font>
    <font>
      <sz val="14"/>
      <name val="Times New Roman"/>
      <family val="1"/>
      <charset val="204"/>
    </font>
    <font>
      <b/>
      <sz val="12"/>
      <name val="Times New Roman"/>
      <family val="1"/>
      <charset val="204"/>
    </font>
    <font>
      <i/>
      <sz val="9"/>
      <name val="Times New Roman"/>
      <family val="1"/>
      <charset val="204"/>
    </font>
    <font>
      <sz val="9"/>
      <name val="Calibri"/>
      <family val="2"/>
      <charset val="204"/>
      <scheme val="minor"/>
    </font>
    <font>
      <b/>
      <i/>
      <sz val="9"/>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164" fontId="2" fillId="0" borderId="2" xfId="0"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64" fontId="3" fillId="0" borderId="2" xfId="0" applyNumberFormat="1" applyFont="1" applyBorder="1" applyAlignment="1">
      <alignment vertical="center" wrapText="1"/>
    </xf>
    <xf numFmtId="164" fontId="3" fillId="0" borderId="3" xfId="0" applyNumberFormat="1" applyFont="1" applyBorder="1" applyAlignment="1">
      <alignment vertical="center" wrapText="1"/>
    </xf>
    <xf numFmtId="164" fontId="3" fillId="0" borderId="4" xfId="0" applyNumberFormat="1" applyFont="1" applyBorder="1" applyAlignment="1">
      <alignment vertical="center" wrapText="1"/>
    </xf>
    <xf numFmtId="164" fontId="3" fillId="0" borderId="4" xfId="0" applyNumberFormat="1" applyFont="1" applyBorder="1" applyAlignment="1">
      <alignment horizontal="right" vertical="center" wrapText="1"/>
    </xf>
    <xf numFmtId="164" fontId="3" fillId="0" borderId="3" xfId="0" applyNumberFormat="1" applyFont="1" applyBorder="1" applyAlignment="1">
      <alignment horizontal="right" vertical="center" wrapText="1"/>
    </xf>
    <xf numFmtId="164" fontId="3" fillId="0" borderId="2"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xf numFmtId="0" fontId="4" fillId="0" borderId="0" xfId="0" applyFont="1" applyAlignment="1">
      <alignment horizontal="right"/>
    </xf>
    <xf numFmtId="164" fontId="3" fillId="0" borderId="1" xfId="0" applyNumberFormat="1" applyFont="1" applyBorder="1" applyAlignment="1">
      <alignment horizontal="right" vertical="center" wrapText="1"/>
    </xf>
    <xf numFmtId="41" fontId="5" fillId="0" borderId="0" xfId="0" applyNumberFormat="1" applyFont="1"/>
    <xf numFmtId="0" fontId="5" fillId="0" borderId="0" xfId="0" applyFont="1"/>
    <xf numFmtId="41" fontId="6" fillId="0" borderId="0" xfId="0" applyNumberFormat="1" applyFont="1" applyAlignment="1"/>
    <xf numFmtId="0" fontId="6" fillId="0" borderId="0" xfId="0" applyFont="1" applyAlignment="1"/>
    <xf numFmtId="0" fontId="5" fillId="0" borderId="0" xfId="0" applyFont="1" applyAlignment="1">
      <alignment horizontal="right"/>
    </xf>
    <xf numFmtId="41" fontId="8" fillId="0" borderId="0" xfId="0" applyNumberFormat="1" applyFont="1" applyAlignment="1">
      <alignment horizontal="center" vertical="center"/>
    </xf>
    <xf numFmtId="0" fontId="6" fillId="0" borderId="0" xfId="0" applyFont="1"/>
    <xf numFmtId="164" fontId="3" fillId="0" borderId="0" xfId="0" applyNumberFormat="1" applyFont="1"/>
    <xf numFmtId="164" fontId="3"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0" fontId="3" fillId="0" borderId="3" xfId="0" applyFont="1" applyBorder="1" applyAlignment="1">
      <alignment horizontal="center" vertical="center" wrapText="1"/>
    </xf>
    <xf numFmtId="164" fontId="10" fillId="0" borderId="0" xfId="0" applyNumberFormat="1" applyFont="1"/>
    <xf numFmtId="0" fontId="3" fillId="0" borderId="1"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3" fillId="0" borderId="1" xfId="0" applyNumberFormat="1" applyFont="1" applyBorder="1" applyAlignment="1">
      <alignment horizontal="right" vertical="center" wrapText="1"/>
    </xf>
    <xf numFmtId="0" fontId="3" fillId="0" borderId="5" xfId="0" applyFont="1" applyBorder="1" applyAlignment="1">
      <alignment horizontal="center" vertical="center" wrapText="1"/>
    </xf>
    <xf numFmtId="0" fontId="9" fillId="0" borderId="1" xfId="1" applyFont="1" applyBorder="1" applyAlignment="1">
      <alignment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41" fontId="3" fillId="0" borderId="1" xfId="0" applyNumberFormat="1" applyFont="1" applyBorder="1" applyAlignment="1">
      <alignment horizontal="center" vertical="center" wrapText="1"/>
    </xf>
    <xf numFmtId="0" fontId="6" fillId="0" borderId="0" xfId="0" applyFont="1" applyAlignment="1">
      <alignment horizontal="center"/>
    </xf>
    <xf numFmtId="164" fontId="3" fillId="0" borderId="1" xfId="0" applyNumberFormat="1" applyFont="1" applyBorder="1" applyAlignment="1">
      <alignment horizontal="center" vertical="center" wrapText="1"/>
    </xf>
    <xf numFmtId="0" fontId="7" fillId="0" borderId="0" xfId="0" applyFont="1" applyAlignment="1">
      <alignment horizontal="center" vertical="center"/>
    </xf>
    <xf numFmtId="49" fontId="3" fillId="0" borderId="1" xfId="0" applyNumberFormat="1" applyFont="1" applyBorder="1" applyAlignment="1">
      <alignment horizontal="center" vertical="top" wrapText="1"/>
    </xf>
    <xf numFmtId="0" fontId="9" fillId="0" borderId="1" xfId="0" applyFont="1" applyBorder="1" applyAlignment="1">
      <alignment vertical="center" wrapText="1"/>
    </xf>
    <xf numFmtId="0" fontId="10" fillId="0" borderId="1" xfId="0" applyFont="1" applyBorder="1" applyAlignment="1">
      <alignment vertical="center" wrapText="1"/>
    </xf>
    <xf numFmtId="49" fontId="11" fillId="0" borderId="1" xfId="1" applyNumberFormat="1" applyFont="1"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93A719C82B41F8FA8F68D74CDC3BFD5D2C3D5C28E94960778CA7ADA437i1u5J" TargetMode="External"/><Relationship Id="rId1" Type="http://schemas.openxmlformats.org/officeDocument/2006/relationships/hyperlink" Target="consultantplus://offline/ref=93A719C82B41F8FA8F68D74CDC3BFD5D2C3D5C28E94960778CA7ADA437i1u5J" TargetMode="External"/></Relationships>
</file>

<file path=xl/worksheets/sheet1.xml><?xml version="1.0" encoding="utf-8"?>
<worksheet xmlns="http://schemas.openxmlformats.org/spreadsheetml/2006/main" xmlns:r="http://schemas.openxmlformats.org/officeDocument/2006/relationships">
  <dimension ref="A1:N142"/>
  <sheetViews>
    <sheetView tabSelected="1" view="pageBreakPreview" topLeftCell="A58" zoomScaleNormal="110" zoomScaleSheetLayoutView="100" workbookViewId="0">
      <selection activeCell="B67" sqref="B67:B68"/>
    </sheetView>
  </sheetViews>
  <sheetFormatPr defaultRowHeight="15"/>
  <cols>
    <col min="1" max="1" width="6.28515625" style="16" customWidth="1"/>
    <col min="2" max="2" width="39.5703125" style="17" customWidth="1"/>
    <col min="3" max="3" width="17.140625" style="17" customWidth="1"/>
    <col min="4" max="4" width="6.85546875" style="17" customWidth="1"/>
    <col min="5" max="5" width="6.5703125" style="17" customWidth="1"/>
    <col min="6" max="6" width="8.85546875" style="17" customWidth="1"/>
    <col min="7" max="7" width="11.7109375" style="36" customWidth="1"/>
    <col min="8" max="8" width="8.7109375" style="36" customWidth="1"/>
    <col min="9" max="9" width="10.42578125" style="36" customWidth="1"/>
    <col min="10" max="16384" width="9.140625" style="17"/>
  </cols>
  <sheetData>
    <row r="1" spans="1:14" ht="15.75">
      <c r="B1" s="13"/>
      <c r="C1" s="13"/>
      <c r="D1" s="13"/>
      <c r="E1" s="13"/>
      <c r="F1" s="13"/>
      <c r="G1" s="13"/>
      <c r="H1" s="13"/>
      <c r="I1" s="14" t="s">
        <v>125</v>
      </c>
    </row>
    <row r="2" spans="1:14" ht="15.75">
      <c r="B2" s="13"/>
      <c r="C2" s="13"/>
      <c r="D2" s="13"/>
      <c r="E2" s="13"/>
      <c r="F2" s="13"/>
      <c r="G2" s="13"/>
      <c r="H2" s="13"/>
      <c r="I2" s="14" t="s">
        <v>120</v>
      </c>
    </row>
    <row r="3" spans="1:14" ht="15.75">
      <c r="B3" s="13"/>
      <c r="C3" s="13"/>
      <c r="D3" s="13"/>
      <c r="E3" s="13"/>
      <c r="F3" s="13"/>
      <c r="G3" s="13"/>
      <c r="H3" s="13"/>
      <c r="I3" s="14" t="s">
        <v>121</v>
      </c>
    </row>
    <row r="4" spans="1:14" ht="15.75">
      <c r="B4" s="13"/>
      <c r="C4" s="13"/>
      <c r="D4" s="13"/>
      <c r="E4" s="13"/>
      <c r="F4" s="13"/>
      <c r="G4" s="13"/>
      <c r="H4" s="13"/>
      <c r="I4" s="14" t="s">
        <v>122</v>
      </c>
    </row>
    <row r="5" spans="1:14" ht="15.75">
      <c r="B5" s="13"/>
      <c r="C5" s="13"/>
      <c r="D5" s="13"/>
      <c r="E5" s="13"/>
      <c r="F5" s="13"/>
      <c r="G5" s="13"/>
      <c r="H5" s="13"/>
      <c r="I5" s="14" t="s">
        <v>123</v>
      </c>
    </row>
    <row r="6" spans="1:14" ht="15.75">
      <c r="B6" s="13"/>
      <c r="C6" s="13"/>
      <c r="D6" s="13"/>
      <c r="E6" s="13"/>
      <c r="F6" s="13"/>
      <c r="G6" s="13"/>
      <c r="H6" s="13"/>
      <c r="I6" s="14" t="s">
        <v>124</v>
      </c>
    </row>
    <row r="7" spans="1:14">
      <c r="A7" s="18"/>
      <c r="B7" s="19"/>
      <c r="C7" s="19"/>
      <c r="D7" s="19"/>
      <c r="E7" s="60"/>
      <c r="F7" s="60"/>
      <c r="G7" s="60"/>
      <c r="H7" s="60"/>
      <c r="I7" s="60"/>
      <c r="N7" s="20"/>
    </row>
    <row r="8" spans="1:14" ht="18.75">
      <c r="A8" s="62" t="s">
        <v>57</v>
      </c>
      <c r="B8" s="62"/>
      <c r="C8" s="62"/>
      <c r="D8" s="62"/>
      <c r="E8" s="62"/>
      <c r="F8" s="62"/>
      <c r="G8" s="62"/>
      <c r="H8" s="62"/>
      <c r="I8" s="62"/>
    </row>
    <row r="9" spans="1:14" ht="18.75">
      <c r="A9" s="62" t="s">
        <v>58</v>
      </c>
      <c r="B9" s="62"/>
      <c r="C9" s="62"/>
      <c r="D9" s="62"/>
      <c r="E9" s="62"/>
      <c r="F9" s="62"/>
      <c r="G9" s="62"/>
      <c r="H9" s="62"/>
      <c r="I9" s="62"/>
    </row>
    <row r="10" spans="1:14" ht="18.75">
      <c r="A10" s="62" t="s">
        <v>59</v>
      </c>
      <c r="B10" s="62"/>
      <c r="C10" s="62"/>
      <c r="D10" s="62"/>
      <c r="E10" s="62"/>
      <c r="F10" s="62"/>
      <c r="G10" s="62"/>
      <c r="H10" s="62"/>
      <c r="I10" s="62"/>
    </row>
    <row r="11" spans="1:14" ht="18.75">
      <c r="A11" s="62" t="s">
        <v>141</v>
      </c>
      <c r="B11" s="62"/>
      <c r="C11" s="62"/>
      <c r="D11" s="62"/>
      <c r="E11" s="62"/>
      <c r="F11" s="62"/>
      <c r="G11" s="62"/>
      <c r="H11" s="62"/>
      <c r="I11" s="62"/>
    </row>
    <row r="12" spans="1:14" ht="15.75">
      <c r="A12" s="21"/>
      <c r="B12" s="22"/>
      <c r="C12" s="22"/>
      <c r="D12" s="22"/>
      <c r="E12" s="22"/>
      <c r="F12" s="22"/>
      <c r="G12" s="23"/>
      <c r="H12" s="23"/>
      <c r="I12" s="23"/>
    </row>
    <row r="13" spans="1:14">
      <c r="A13" s="59" t="s">
        <v>55</v>
      </c>
      <c r="B13" s="41" t="s">
        <v>0</v>
      </c>
      <c r="C13" s="41" t="s">
        <v>1</v>
      </c>
      <c r="D13" s="41" t="s">
        <v>2</v>
      </c>
      <c r="E13" s="41"/>
      <c r="F13" s="41" t="s">
        <v>3</v>
      </c>
      <c r="G13" s="61" t="s">
        <v>4</v>
      </c>
      <c r="H13" s="61"/>
      <c r="I13" s="61"/>
    </row>
    <row r="14" spans="1:14">
      <c r="A14" s="59"/>
      <c r="B14" s="41"/>
      <c r="C14" s="41"/>
      <c r="D14" s="41" t="s">
        <v>5</v>
      </c>
      <c r="E14" s="41" t="s">
        <v>6</v>
      </c>
      <c r="F14" s="41"/>
      <c r="G14" s="61"/>
      <c r="H14" s="61"/>
      <c r="I14" s="61"/>
    </row>
    <row r="15" spans="1:14" ht="24">
      <c r="A15" s="59"/>
      <c r="B15" s="41"/>
      <c r="C15" s="41"/>
      <c r="D15" s="41"/>
      <c r="E15" s="41"/>
      <c r="F15" s="48"/>
      <c r="G15" s="24" t="s">
        <v>7</v>
      </c>
      <c r="H15" s="24" t="s">
        <v>8</v>
      </c>
      <c r="I15" s="24" t="s">
        <v>9</v>
      </c>
    </row>
    <row r="16" spans="1:14">
      <c r="A16" s="59"/>
      <c r="B16" s="45" t="s">
        <v>10</v>
      </c>
      <c r="C16" s="40" t="s">
        <v>11</v>
      </c>
      <c r="D16" s="41">
        <v>2017</v>
      </c>
      <c r="E16" s="52">
        <v>2020</v>
      </c>
      <c r="F16" s="25">
        <v>2017</v>
      </c>
      <c r="G16" s="1">
        <f t="shared" ref="G16:G24" si="0">SUM(H16:I16)</f>
        <v>20489.5</v>
      </c>
      <c r="H16" s="1">
        <f>H21</f>
        <v>9981.1999999999989</v>
      </c>
      <c r="I16" s="1">
        <f>SUM(I21)</f>
        <v>10508.3</v>
      </c>
    </row>
    <row r="17" spans="1:9">
      <c r="A17" s="59"/>
      <c r="B17" s="46"/>
      <c r="C17" s="40"/>
      <c r="D17" s="41"/>
      <c r="E17" s="52"/>
      <c r="F17" s="26">
        <v>2018</v>
      </c>
      <c r="G17" s="2">
        <f t="shared" si="0"/>
        <v>21934.400000000001</v>
      </c>
      <c r="H17" s="2">
        <f>H22</f>
        <v>3086.4</v>
      </c>
      <c r="I17" s="2">
        <f>I22</f>
        <v>18848</v>
      </c>
    </row>
    <row r="18" spans="1:9">
      <c r="A18" s="59"/>
      <c r="B18" s="46"/>
      <c r="C18" s="40"/>
      <c r="D18" s="41"/>
      <c r="E18" s="52"/>
      <c r="F18" s="26">
        <v>2019</v>
      </c>
      <c r="G18" s="2">
        <f t="shared" si="0"/>
        <v>6416.3</v>
      </c>
      <c r="H18" s="2"/>
      <c r="I18" s="2">
        <f>SUM(I23)</f>
        <v>6416.3</v>
      </c>
    </row>
    <row r="19" spans="1:9">
      <c r="A19" s="59"/>
      <c r="B19" s="46"/>
      <c r="C19" s="40"/>
      <c r="D19" s="41"/>
      <c r="E19" s="52"/>
      <c r="F19" s="26">
        <v>2020</v>
      </c>
      <c r="G19" s="2">
        <f t="shared" si="0"/>
        <v>8062.6</v>
      </c>
      <c r="H19" s="2"/>
      <c r="I19" s="2">
        <f>SUM(I24)</f>
        <v>8062.6</v>
      </c>
    </row>
    <row r="20" spans="1:9">
      <c r="A20" s="59"/>
      <c r="B20" s="47"/>
      <c r="C20" s="40"/>
      <c r="D20" s="41"/>
      <c r="E20" s="52"/>
      <c r="F20" s="26" t="s">
        <v>12</v>
      </c>
      <c r="G20" s="3">
        <f t="shared" si="0"/>
        <v>56902.799999999996</v>
      </c>
      <c r="H20" s="3">
        <f>SUM(H16:H19)</f>
        <v>13067.599999999999</v>
      </c>
      <c r="I20" s="3">
        <f>SUM(I16:I19)</f>
        <v>43835.199999999997</v>
      </c>
    </row>
    <row r="21" spans="1:9">
      <c r="A21" s="57" t="s">
        <v>132</v>
      </c>
      <c r="B21" s="57"/>
      <c r="C21" s="57"/>
      <c r="D21" s="57"/>
      <c r="E21" s="58"/>
      <c r="F21" s="25">
        <v>2017</v>
      </c>
      <c r="G21" s="1">
        <f t="shared" si="0"/>
        <v>20489.5</v>
      </c>
      <c r="H21" s="1">
        <f>H25+H86</f>
        <v>9981.1999999999989</v>
      </c>
      <c r="I21" s="1">
        <f>SUM(I25+I86+I113)</f>
        <v>10508.3</v>
      </c>
    </row>
    <row r="22" spans="1:9">
      <c r="A22" s="57"/>
      <c r="B22" s="57"/>
      <c r="C22" s="57"/>
      <c r="D22" s="57"/>
      <c r="E22" s="58"/>
      <c r="F22" s="27">
        <v>2018</v>
      </c>
      <c r="G22" s="2">
        <f t="shared" si="0"/>
        <v>21934.400000000001</v>
      </c>
      <c r="H22" s="2">
        <f>H26</f>
        <v>3086.4</v>
      </c>
      <c r="I22" s="2">
        <f>I26+I87+I114</f>
        <v>18848</v>
      </c>
    </row>
    <row r="23" spans="1:9">
      <c r="A23" s="57"/>
      <c r="B23" s="57"/>
      <c r="C23" s="57"/>
      <c r="D23" s="57"/>
      <c r="E23" s="58"/>
      <c r="F23" s="26">
        <v>2019</v>
      </c>
      <c r="G23" s="2">
        <f t="shared" si="0"/>
        <v>6416.3</v>
      </c>
      <c r="H23" s="2"/>
      <c r="I23" s="2">
        <f>SUM(I27+I88+I115)</f>
        <v>6416.3</v>
      </c>
    </row>
    <row r="24" spans="1:9">
      <c r="A24" s="57"/>
      <c r="B24" s="57"/>
      <c r="C24" s="57"/>
      <c r="D24" s="57"/>
      <c r="E24" s="58"/>
      <c r="F24" s="28">
        <v>2020</v>
      </c>
      <c r="G24" s="3">
        <f t="shared" si="0"/>
        <v>8062.6</v>
      </c>
      <c r="H24" s="3"/>
      <c r="I24" s="3">
        <f>SUM(I28+I89+I116)</f>
        <v>8062.6</v>
      </c>
    </row>
    <row r="25" spans="1:9">
      <c r="A25" s="57" t="s">
        <v>133</v>
      </c>
      <c r="B25" s="57"/>
      <c r="C25" s="57"/>
      <c r="D25" s="57"/>
      <c r="E25" s="58"/>
      <c r="F25" s="25">
        <v>2017</v>
      </c>
      <c r="G25" s="1">
        <f t="shared" ref="G25:G56" si="1">SUM(H25:I25)</f>
        <v>14399.099999999999</v>
      </c>
      <c r="H25" s="1">
        <f>SUM(H34+H36+H46)</f>
        <v>9668.7999999999993</v>
      </c>
      <c r="I25" s="1">
        <f>SUM(I29+I30+I31+I32+I33+I34+I36+I46+I78+I82)</f>
        <v>4730.3</v>
      </c>
    </row>
    <row r="26" spans="1:9">
      <c r="A26" s="57"/>
      <c r="B26" s="57"/>
      <c r="C26" s="57"/>
      <c r="D26" s="57"/>
      <c r="E26" s="58"/>
      <c r="F26" s="26">
        <v>2018</v>
      </c>
      <c r="G26" s="2">
        <f t="shared" si="1"/>
        <v>12616.1</v>
      </c>
      <c r="H26" s="2">
        <f>H37+H47</f>
        <v>3086.4</v>
      </c>
      <c r="I26" s="2">
        <f>SUM(I37+I47+I63+I69+I70+I71+I72+I73+I79+I83)</f>
        <v>9529.7000000000007</v>
      </c>
    </row>
    <row r="27" spans="1:9">
      <c r="A27" s="57"/>
      <c r="B27" s="57"/>
      <c r="C27" s="57"/>
      <c r="D27" s="57"/>
      <c r="E27" s="58"/>
      <c r="F27" s="26">
        <v>2019</v>
      </c>
      <c r="G27" s="2">
        <f t="shared" si="1"/>
        <v>754.8</v>
      </c>
      <c r="H27" s="2"/>
      <c r="I27" s="2">
        <f>SUM(I48+I64+I76+I74+I80+I84)</f>
        <v>754.8</v>
      </c>
    </row>
    <row r="28" spans="1:9">
      <c r="A28" s="57"/>
      <c r="B28" s="57"/>
      <c r="C28" s="57"/>
      <c r="D28" s="57"/>
      <c r="E28" s="58"/>
      <c r="F28" s="28">
        <v>2020</v>
      </c>
      <c r="G28" s="3">
        <f t="shared" si="1"/>
        <v>1310.3000000000002</v>
      </c>
      <c r="H28" s="3"/>
      <c r="I28" s="3">
        <f>SUM(I49+I65+I77+I75+I81+I85)</f>
        <v>1310.3000000000002</v>
      </c>
    </row>
    <row r="29" spans="1:9" ht="36">
      <c r="A29" s="29" t="s">
        <v>82</v>
      </c>
      <c r="B29" s="30" t="s">
        <v>13</v>
      </c>
      <c r="C29" s="30" t="s">
        <v>11</v>
      </c>
      <c r="D29" s="31">
        <v>2017</v>
      </c>
      <c r="E29" s="31">
        <v>2017</v>
      </c>
      <c r="F29" s="11">
        <v>2017</v>
      </c>
      <c r="G29" s="7">
        <f t="shared" si="1"/>
        <v>464.3</v>
      </c>
      <c r="H29" s="7"/>
      <c r="I29" s="7">
        <v>464.3</v>
      </c>
    </row>
    <row r="30" spans="1:9" ht="48">
      <c r="A30" s="29" t="s">
        <v>83</v>
      </c>
      <c r="B30" s="30" t="s">
        <v>14</v>
      </c>
      <c r="C30" s="30" t="s">
        <v>11</v>
      </c>
      <c r="D30" s="31">
        <v>2017</v>
      </c>
      <c r="E30" s="31">
        <v>2017</v>
      </c>
      <c r="F30" s="31">
        <v>2017</v>
      </c>
      <c r="G30" s="15">
        <f t="shared" si="1"/>
        <v>97.4</v>
      </c>
      <c r="H30" s="15"/>
      <c r="I30" s="15">
        <v>97.4</v>
      </c>
    </row>
    <row r="31" spans="1:9" ht="36">
      <c r="A31" s="29" t="s">
        <v>86</v>
      </c>
      <c r="B31" s="30" t="s">
        <v>15</v>
      </c>
      <c r="C31" s="30" t="s">
        <v>11</v>
      </c>
      <c r="D31" s="31">
        <v>2017</v>
      </c>
      <c r="E31" s="31">
        <v>2017</v>
      </c>
      <c r="F31" s="31">
        <v>2017</v>
      </c>
      <c r="G31" s="15">
        <f t="shared" si="1"/>
        <v>47.6</v>
      </c>
      <c r="H31" s="15"/>
      <c r="I31" s="15">
        <v>47.6</v>
      </c>
    </row>
    <row r="32" spans="1:9" ht="36">
      <c r="A32" s="29" t="s">
        <v>87</v>
      </c>
      <c r="B32" s="30" t="s">
        <v>16</v>
      </c>
      <c r="C32" s="30" t="s">
        <v>11</v>
      </c>
      <c r="D32" s="31">
        <v>2017</v>
      </c>
      <c r="E32" s="31">
        <v>2017</v>
      </c>
      <c r="F32" s="31">
        <v>2017</v>
      </c>
      <c r="G32" s="15">
        <f t="shared" si="1"/>
        <v>400</v>
      </c>
      <c r="H32" s="15"/>
      <c r="I32" s="15">
        <v>400</v>
      </c>
    </row>
    <row r="33" spans="1:9" ht="48">
      <c r="A33" s="29" t="s">
        <v>88</v>
      </c>
      <c r="B33" s="30" t="s">
        <v>17</v>
      </c>
      <c r="C33" s="30" t="s">
        <v>11</v>
      </c>
      <c r="D33" s="31">
        <v>2017</v>
      </c>
      <c r="E33" s="31">
        <v>2017</v>
      </c>
      <c r="F33" s="31">
        <v>2017</v>
      </c>
      <c r="G33" s="15">
        <f t="shared" si="1"/>
        <v>200</v>
      </c>
      <c r="H33" s="15"/>
      <c r="I33" s="15">
        <v>200</v>
      </c>
    </row>
    <row r="34" spans="1:9" ht="74.25" customHeight="1">
      <c r="A34" s="32" t="s">
        <v>89</v>
      </c>
      <c r="B34" s="33" t="s">
        <v>134</v>
      </c>
      <c r="C34" s="34"/>
      <c r="D34" s="12">
        <v>2017</v>
      </c>
      <c r="E34" s="12">
        <v>2017</v>
      </c>
      <c r="F34" s="12">
        <v>2017</v>
      </c>
      <c r="G34" s="9">
        <f t="shared" si="1"/>
        <v>1567.8</v>
      </c>
      <c r="H34" s="9">
        <f>SUM(H35)</f>
        <v>1087</v>
      </c>
      <c r="I34" s="9">
        <f>SUM(I35)</f>
        <v>480.8</v>
      </c>
    </row>
    <row r="35" spans="1:9" ht="36">
      <c r="A35" s="29" t="s">
        <v>90</v>
      </c>
      <c r="B35" s="30" t="s">
        <v>33</v>
      </c>
      <c r="C35" s="30" t="s">
        <v>11</v>
      </c>
      <c r="D35" s="31">
        <v>2017</v>
      </c>
      <c r="E35" s="31">
        <v>2017</v>
      </c>
      <c r="F35" s="31">
        <v>2017</v>
      </c>
      <c r="G35" s="15">
        <f t="shared" si="1"/>
        <v>1567.8</v>
      </c>
      <c r="H35" s="15">
        <v>1087</v>
      </c>
      <c r="I35" s="15">
        <v>480.8</v>
      </c>
    </row>
    <row r="36" spans="1:9" ht="28.5" customHeight="1">
      <c r="A36" s="39" t="s">
        <v>91</v>
      </c>
      <c r="B36" s="53" t="s">
        <v>19</v>
      </c>
      <c r="C36" s="40" t="s">
        <v>11</v>
      </c>
      <c r="D36" s="41">
        <v>2017</v>
      </c>
      <c r="E36" s="52">
        <v>2018</v>
      </c>
      <c r="F36" s="12">
        <v>2017</v>
      </c>
      <c r="G36" s="9">
        <f t="shared" si="1"/>
        <v>659.8</v>
      </c>
      <c r="H36" s="9">
        <f>SUM(H38+H40+H42+H43)</f>
        <v>457</v>
      </c>
      <c r="I36" s="9">
        <f>SUM(I38+I40+I42+I43)</f>
        <v>202.8</v>
      </c>
    </row>
    <row r="37" spans="1:9" ht="33.75" customHeight="1">
      <c r="A37" s="39"/>
      <c r="B37" s="53"/>
      <c r="C37" s="40"/>
      <c r="D37" s="41"/>
      <c r="E37" s="52"/>
      <c r="F37" s="11">
        <v>2018</v>
      </c>
      <c r="G37" s="7">
        <f t="shared" si="1"/>
        <v>1100</v>
      </c>
      <c r="H37" s="7">
        <f>SUM(H39+H41+H44+H45)</f>
        <v>800</v>
      </c>
      <c r="I37" s="7">
        <f>SUM(I39+I41+I44+I45)</f>
        <v>300</v>
      </c>
    </row>
    <row r="38" spans="1:9" ht="22.5" customHeight="1">
      <c r="A38" s="39" t="s">
        <v>92</v>
      </c>
      <c r="B38" s="40" t="s">
        <v>20</v>
      </c>
      <c r="C38" s="40" t="s">
        <v>11</v>
      </c>
      <c r="D38" s="41">
        <v>2017</v>
      </c>
      <c r="E38" s="41">
        <v>2018</v>
      </c>
      <c r="F38" s="12">
        <v>2017</v>
      </c>
      <c r="G38" s="9">
        <f t="shared" si="1"/>
        <v>188.3</v>
      </c>
      <c r="H38" s="9">
        <v>150.80000000000001</v>
      </c>
      <c r="I38" s="9">
        <v>37.5</v>
      </c>
    </row>
    <row r="39" spans="1:9" ht="18.75" customHeight="1">
      <c r="A39" s="39"/>
      <c r="B39" s="40"/>
      <c r="C39" s="40"/>
      <c r="D39" s="41"/>
      <c r="E39" s="41"/>
      <c r="F39" s="11">
        <v>2018</v>
      </c>
      <c r="G39" s="7">
        <f t="shared" si="1"/>
        <v>250</v>
      </c>
      <c r="H39" s="7">
        <v>200</v>
      </c>
      <c r="I39" s="7">
        <v>50</v>
      </c>
    </row>
    <row r="40" spans="1:9">
      <c r="A40" s="39" t="s">
        <v>93</v>
      </c>
      <c r="B40" s="40" t="s">
        <v>21</v>
      </c>
      <c r="C40" s="40" t="s">
        <v>11</v>
      </c>
      <c r="D40" s="41">
        <v>2017</v>
      </c>
      <c r="E40" s="41">
        <v>2018</v>
      </c>
      <c r="F40" s="12">
        <v>2017</v>
      </c>
      <c r="G40" s="9">
        <f t="shared" si="1"/>
        <v>112.9</v>
      </c>
      <c r="H40" s="9">
        <v>75.5</v>
      </c>
      <c r="I40" s="9">
        <v>37.4</v>
      </c>
    </row>
    <row r="41" spans="1:9" ht="20.25" customHeight="1">
      <c r="A41" s="39"/>
      <c r="B41" s="40"/>
      <c r="C41" s="40"/>
      <c r="D41" s="41"/>
      <c r="E41" s="41"/>
      <c r="F41" s="11">
        <v>2018</v>
      </c>
      <c r="G41" s="7">
        <f t="shared" si="1"/>
        <v>250</v>
      </c>
      <c r="H41" s="7">
        <v>200</v>
      </c>
      <c r="I41" s="7">
        <v>50</v>
      </c>
    </row>
    <row r="42" spans="1:9" ht="38.25" customHeight="1">
      <c r="A42" s="29" t="s">
        <v>94</v>
      </c>
      <c r="B42" s="30" t="s">
        <v>22</v>
      </c>
      <c r="C42" s="30" t="s">
        <v>11</v>
      </c>
      <c r="D42" s="31">
        <v>2017</v>
      </c>
      <c r="E42" s="31">
        <v>2017</v>
      </c>
      <c r="F42" s="31">
        <v>2017</v>
      </c>
      <c r="G42" s="15">
        <f t="shared" si="1"/>
        <v>114.4</v>
      </c>
      <c r="H42" s="15">
        <v>76.5</v>
      </c>
      <c r="I42" s="15">
        <v>37.9</v>
      </c>
    </row>
    <row r="43" spans="1:9">
      <c r="A43" s="39" t="s">
        <v>95</v>
      </c>
      <c r="B43" s="40" t="s">
        <v>23</v>
      </c>
      <c r="C43" s="40" t="s">
        <v>11</v>
      </c>
      <c r="D43" s="41">
        <v>2017</v>
      </c>
      <c r="E43" s="41">
        <v>2018</v>
      </c>
      <c r="F43" s="12">
        <v>2017</v>
      </c>
      <c r="G43" s="9">
        <f t="shared" si="1"/>
        <v>244.2</v>
      </c>
      <c r="H43" s="9">
        <v>154.19999999999999</v>
      </c>
      <c r="I43" s="9">
        <v>90</v>
      </c>
    </row>
    <row r="44" spans="1:9" ht="20.25" customHeight="1">
      <c r="A44" s="39"/>
      <c r="B44" s="40"/>
      <c r="C44" s="40"/>
      <c r="D44" s="41"/>
      <c r="E44" s="41"/>
      <c r="F44" s="11">
        <v>2018</v>
      </c>
      <c r="G44" s="7">
        <f t="shared" si="1"/>
        <v>300</v>
      </c>
      <c r="H44" s="7">
        <v>200</v>
      </c>
      <c r="I44" s="7">
        <v>100</v>
      </c>
    </row>
    <row r="45" spans="1:9" ht="37.5" customHeight="1">
      <c r="A45" s="29" t="s">
        <v>96</v>
      </c>
      <c r="B45" s="30" t="s">
        <v>24</v>
      </c>
      <c r="C45" s="30" t="s">
        <v>11</v>
      </c>
      <c r="D45" s="31">
        <v>2018</v>
      </c>
      <c r="E45" s="31">
        <v>2018</v>
      </c>
      <c r="F45" s="31">
        <v>2018</v>
      </c>
      <c r="G45" s="15">
        <f t="shared" si="1"/>
        <v>300</v>
      </c>
      <c r="H45" s="15">
        <v>200</v>
      </c>
      <c r="I45" s="15">
        <v>100</v>
      </c>
    </row>
    <row r="46" spans="1:9">
      <c r="A46" s="39" t="s">
        <v>97</v>
      </c>
      <c r="B46" s="64" t="s">
        <v>25</v>
      </c>
      <c r="C46" s="65"/>
      <c r="D46" s="41">
        <v>2017</v>
      </c>
      <c r="E46" s="52">
        <v>2020</v>
      </c>
      <c r="F46" s="12">
        <v>2017</v>
      </c>
      <c r="G46" s="9">
        <f t="shared" si="1"/>
        <v>10833.5</v>
      </c>
      <c r="H46" s="9">
        <f>SUM(H50+H58)</f>
        <v>8124.8</v>
      </c>
      <c r="I46" s="9">
        <f>SUM(I50+I58)</f>
        <v>2708.7</v>
      </c>
    </row>
    <row r="47" spans="1:9">
      <c r="A47" s="39"/>
      <c r="B47" s="64"/>
      <c r="C47" s="65"/>
      <c r="D47" s="41"/>
      <c r="E47" s="52"/>
      <c r="F47" s="35">
        <v>2018</v>
      </c>
      <c r="G47" s="8">
        <f t="shared" si="1"/>
        <v>4497.3999999999996</v>
      </c>
      <c r="H47" s="8">
        <f>H51</f>
        <v>2286.4</v>
      </c>
      <c r="I47" s="8">
        <f>SUM(I51+I59)</f>
        <v>2211</v>
      </c>
    </row>
    <row r="48" spans="1:9">
      <c r="A48" s="39"/>
      <c r="B48" s="64"/>
      <c r="C48" s="65"/>
      <c r="D48" s="41"/>
      <c r="E48" s="52"/>
      <c r="F48" s="35">
        <v>2019</v>
      </c>
      <c r="G48" s="8">
        <f t="shared" si="1"/>
        <v>231</v>
      </c>
      <c r="H48" s="8"/>
      <c r="I48" s="8">
        <f>SUM(I52)</f>
        <v>231</v>
      </c>
    </row>
    <row r="49" spans="1:9">
      <c r="A49" s="39"/>
      <c r="B49" s="64"/>
      <c r="C49" s="65"/>
      <c r="D49" s="41"/>
      <c r="E49" s="52"/>
      <c r="F49" s="11">
        <v>2020</v>
      </c>
      <c r="G49" s="7">
        <f t="shared" si="1"/>
        <v>231</v>
      </c>
      <c r="H49" s="7"/>
      <c r="I49" s="7">
        <f>SUM(I53)</f>
        <v>231</v>
      </c>
    </row>
    <row r="50" spans="1:9" ht="15" customHeight="1">
      <c r="A50" s="39" t="s">
        <v>98</v>
      </c>
      <c r="B50" s="64" t="s">
        <v>26</v>
      </c>
      <c r="C50" s="40"/>
      <c r="D50" s="41">
        <v>2017</v>
      </c>
      <c r="E50" s="52">
        <v>2020</v>
      </c>
      <c r="F50" s="12">
        <v>2017</v>
      </c>
      <c r="G50" s="9">
        <f t="shared" si="1"/>
        <v>3051.5</v>
      </c>
      <c r="H50" s="9">
        <f>SUM(H54)</f>
        <v>2288.5</v>
      </c>
      <c r="I50" s="9">
        <f>SUM(I54)</f>
        <v>763</v>
      </c>
    </row>
    <row r="51" spans="1:9" ht="15" customHeight="1">
      <c r="A51" s="39"/>
      <c r="B51" s="64"/>
      <c r="C51" s="40"/>
      <c r="D51" s="41"/>
      <c r="E51" s="52"/>
      <c r="F51" s="35">
        <v>2018</v>
      </c>
      <c r="G51" s="8">
        <f t="shared" si="1"/>
        <v>4166.3999999999996</v>
      </c>
      <c r="H51" s="8">
        <f>SUM(H55)</f>
        <v>2286.4</v>
      </c>
      <c r="I51" s="8">
        <f>I55</f>
        <v>1880</v>
      </c>
    </row>
    <row r="52" spans="1:9" ht="15" customHeight="1">
      <c r="A52" s="39"/>
      <c r="B52" s="64"/>
      <c r="C52" s="40"/>
      <c r="D52" s="41"/>
      <c r="E52" s="52"/>
      <c r="F52" s="35">
        <v>2019</v>
      </c>
      <c r="G52" s="8">
        <f t="shared" si="1"/>
        <v>231</v>
      </c>
      <c r="H52" s="8"/>
      <c r="I52" s="8">
        <f>SUM(I56)</f>
        <v>231</v>
      </c>
    </row>
    <row r="53" spans="1:9" ht="15" customHeight="1">
      <c r="A53" s="39"/>
      <c r="B53" s="64"/>
      <c r="C53" s="40"/>
      <c r="D53" s="41"/>
      <c r="E53" s="52"/>
      <c r="F53" s="11">
        <v>2020</v>
      </c>
      <c r="G53" s="7">
        <f t="shared" si="1"/>
        <v>231</v>
      </c>
      <c r="H53" s="7"/>
      <c r="I53" s="7">
        <f>SUM(I57)</f>
        <v>231</v>
      </c>
    </row>
    <row r="54" spans="1:9" ht="36">
      <c r="A54" s="29" t="s">
        <v>99</v>
      </c>
      <c r="B54" s="30" t="s">
        <v>27</v>
      </c>
      <c r="C54" s="30" t="s">
        <v>11</v>
      </c>
      <c r="D54" s="31">
        <v>2017</v>
      </c>
      <c r="E54" s="31">
        <v>2017</v>
      </c>
      <c r="F54" s="11">
        <v>2017</v>
      </c>
      <c r="G54" s="7">
        <f t="shared" si="1"/>
        <v>3051.5</v>
      </c>
      <c r="H54" s="7">
        <v>2288.5</v>
      </c>
      <c r="I54" s="7">
        <v>763</v>
      </c>
    </row>
    <row r="55" spans="1:9" ht="36">
      <c r="A55" s="29" t="s">
        <v>100</v>
      </c>
      <c r="B55" s="30" t="s">
        <v>135</v>
      </c>
      <c r="C55" s="30" t="s">
        <v>11</v>
      </c>
      <c r="D55" s="31">
        <v>2018</v>
      </c>
      <c r="E55" s="31">
        <v>2018</v>
      </c>
      <c r="F55" s="31">
        <v>2018</v>
      </c>
      <c r="G55" s="15">
        <f t="shared" si="1"/>
        <v>4166.3999999999996</v>
      </c>
      <c r="H55" s="15">
        <v>2286.4</v>
      </c>
      <c r="I55" s="15">
        <v>1880</v>
      </c>
    </row>
    <row r="56" spans="1:9" ht="36">
      <c r="A56" s="29" t="s">
        <v>101</v>
      </c>
      <c r="B56" s="30" t="s">
        <v>28</v>
      </c>
      <c r="C56" s="30" t="s">
        <v>11</v>
      </c>
      <c r="D56" s="31">
        <v>2019</v>
      </c>
      <c r="E56" s="31">
        <v>2019</v>
      </c>
      <c r="F56" s="31">
        <v>2019</v>
      </c>
      <c r="G56" s="15">
        <f t="shared" si="1"/>
        <v>231</v>
      </c>
      <c r="H56" s="15"/>
      <c r="I56" s="15">
        <v>231</v>
      </c>
    </row>
    <row r="57" spans="1:9" ht="36">
      <c r="A57" s="29" t="s">
        <v>102</v>
      </c>
      <c r="B57" s="30" t="s">
        <v>29</v>
      </c>
      <c r="C57" s="30" t="s">
        <v>11</v>
      </c>
      <c r="D57" s="31">
        <v>2020</v>
      </c>
      <c r="E57" s="31">
        <v>2020</v>
      </c>
      <c r="F57" s="31">
        <v>2020</v>
      </c>
      <c r="G57" s="15">
        <f t="shared" ref="G57:G86" si="2">SUM(H57:I57)</f>
        <v>231</v>
      </c>
      <c r="H57" s="15"/>
      <c r="I57" s="15">
        <v>231</v>
      </c>
    </row>
    <row r="58" spans="1:9" ht="21.75" customHeight="1">
      <c r="A58" s="63" t="s">
        <v>103</v>
      </c>
      <c r="B58" s="64" t="s">
        <v>30</v>
      </c>
      <c r="C58" s="40" t="s">
        <v>11</v>
      </c>
      <c r="D58" s="41">
        <v>2017</v>
      </c>
      <c r="E58" s="41">
        <v>2017</v>
      </c>
      <c r="F58" s="12">
        <v>2017</v>
      </c>
      <c r="G58" s="9">
        <f t="shared" si="2"/>
        <v>7782</v>
      </c>
      <c r="H58" s="9">
        <f>SUM(H60+H61)</f>
        <v>5836.3</v>
      </c>
      <c r="I58" s="9">
        <f>SUM(I60+I61)</f>
        <v>1945.7</v>
      </c>
    </row>
    <row r="59" spans="1:9" ht="16.5" customHeight="1">
      <c r="A59" s="63"/>
      <c r="B59" s="64"/>
      <c r="C59" s="40"/>
      <c r="D59" s="41"/>
      <c r="E59" s="41"/>
      <c r="F59" s="11">
        <v>2018</v>
      </c>
      <c r="G59" s="7">
        <f t="shared" si="2"/>
        <v>331</v>
      </c>
      <c r="H59" s="7"/>
      <c r="I59" s="7">
        <f>SUM(I62)</f>
        <v>331</v>
      </c>
    </row>
    <row r="60" spans="1:9" ht="36">
      <c r="A60" s="29" t="s">
        <v>104</v>
      </c>
      <c r="B60" s="30" t="s">
        <v>31</v>
      </c>
      <c r="C60" s="30" t="s">
        <v>11</v>
      </c>
      <c r="D60" s="31">
        <v>2017</v>
      </c>
      <c r="E60" s="31">
        <v>2017</v>
      </c>
      <c r="F60" s="31">
        <v>2017</v>
      </c>
      <c r="G60" s="15">
        <f t="shared" si="2"/>
        <v>1135.7</v>
      </c>
      <c r="H60" s="15">
        <v>851.7</v>
      </c>
      <c r="I60" s="15">
        <v>284</v>
      </c>
    </row>
    <row r="61" spans="1:9" ht="36">
      <c r="A61" s="29" t="s">
        <v>105</v>
      </c>
      <c r="B61" s="30" t="s">
        <v>32</v>
      </c>
      <c r="C61" s="30" t="s">
        <v>11</v>
      </c>
      <c r="D61" s="31">
        <v>2017</v>
      </c>
      <c r="E61" s="31">
        <v>2017</v>
      </c>
      <c r="F61" s="31">
        <v>2017</v>
      </c>
      <c r="G61" s="15">
        <f t="shared" si="2"/>
        <v>6646.3</v>
      </c>
      <c r="H61" s="15">
        <v>4984.6000000000004</v>
      </c>
      <c r="I61" s="15">
        <v>1661.7</v>
      </c>
    </row>
    <row r="62" spans="1:9" ht="36">
      <c r="A62" s="29" t="s">
        <v>106</v>
      </c>
      <c r="B62" s="30" t="s">
        <v>136</v>
      </c>
      <c r="C62" s="30" t="s">
        <v>11</v>
      </c>
      <c r="D62" s="31">
        <v>2018</v>
      </c>
      <c r="E62" s="31">
        <v>2018</v>
      </c>
      <c r="F62" s="31">
        <v>2018</v>
      </c>
      <c r="G62" s="15">
        <f t="shared" si="2"/>
        <v>331</v>
      </c>
      <c r="H62" s="15"/>
      <c r="I62" s="15">
        <v>331</v>
      </c>
    </row>
    <row r="63" spans="1:9" ht="24.95" customHeight="1">
      <c r="A63" s="54" t="s">
        <v>107</v>
      </c>
      <c r="B63" s="42" t="s">
        <v>84</v>
      </c>
      <c r="C63" s="45" t="s">
        <v>11</v>
      </c>
      <c r="D63" s="48">
        <v>2018</v>
      </c>
      <c r="E63" s="48">
        <v>2020</v>
      </c>
      <c r="F63" s="12">
        <v>2018</v>
      </c>
      <c r="G63" s="9">
        <f t="shared" si="2"/>
        <v>1700</v>
      </c>
      <c r="H63" s="4"/>
      <c r="I63" s="9">
        <f>I66</f>
        <v>1700</v>
      </c>
    </row>
    <row r="64" spans="1:9" ht="24.95" customHeight="1">
      <c r="A64" s="55"/>
      <c r="B64" s="43"/>
      <c r="C64" s="46"/>
      <c r="D64" s="49"/>
      <c r="E64" s="49"/>
      <c r="F64" s="35">
        <v>2019</v>
      </c>
      <c r="G64" s="8">
        <f t="shared" si="2"/>
        <v>200</v>
      </c>
      <c r="H64" s="5"/>
      <c r="I64" s="8">
        <f>I67</f>
        <v>200</v>
      </c>
    </row>
    <row r="65" spans="1:9" ht="24.95" customHeight="1">
      <c r="A65" s="56"/>
      <c r="B65" s="44"/>
      <c r="C65" s="47"/>
      <c r="D65" s="50"/>
      <c r="E65" s="50"/>
      <c r="F65" s="11">
        <v>2020</v>
      </c>
      <c r="G65" s="7">
        <f t="shared" si="2"/>
        <v>300</v>
      </c>
      <c r="H65" s="6"/>
      <c r="I65" s="7">
        <f>I68</f>
        <v>300</v>
      </c>
    </row>
    <row r="66" spans="1:9" ht="36">
      <c r="A66" s="29" t="s">
        <v>108</v>
      </c>
      <c r="B66" s="37" t="s">
        <v>34</v>
      </c>
      <c r="C66" s="30" t="s">
        <v>11</v>
      </c>
      <c r="D66" s="31">
        <v>2018</v>
      </c>
      <c r="E66" s="31">
        <v>2018</v>
      </c>
      <c r="F66" s="31">
        <v>2018</v>
      </c>
      <c r="G66" s="15">
        <f t="shared" si="2"/>
        <v>1700</v>
      </c>
      <c r="H66" s="15"/>
      <c r="I66" s="15">
        <v>1700</v>
      </c>
    </row>
    <row r="67" spans="1:9">
      <c r="A67" s="39" t="s">
        <v>109</v>
      </c>
      <c r="B67" s="40" t="s">
        <v>35</v>
      </c>
      <c r="C67" s="40" t="s">
        <v>11</v>
      </c>
      <c r="D67" s="41">
        <v>2019</v>
      </c>
      <c r="E67" s="41">
        <v>2020</v>
      </c>
      <c r="F67" s="12">
        <v>2019</v>
      </c>
      <c r="G67" s="9">
        <f t="shared" si="2"/>
        <v>200</v>
      </c>
      <c r="H67" s="9"/>
      <c r="I67" s="9">
        <v>200</v>
      </c>
    </row>
    <row r="68" spans="1:9" ht="21" customHeight="1">
      <c r="A68" s="39"/>
      <c r="B68" s="40"/>
      <c r="C68" s="40"/>
      <c r="D68" s="41"/>
      <c r="E68" s="41"/>
      <c r="F68" s="11">
        <v>2020</v>
      </c>
      <c r="G68" s="7">
        <f t="shared" si="2"/>
        <v>300</v>
      </c>
      <c r="H68" s="7"/>
      <c r="I68" s="7">
        <v>300</v>
      </c>
    </row>
    <row r="69" spans="1:9" ht="36">
      <c r="A69" s="29" t="s">
        <v>110</v>
      </c>
      <c r="B69" s="30" t="s">
        <v>18</v>
      </c>
      <c r="C69" s="30" t="s">
        <v>11</v>
      </c>
      <c r="D69" s="31">
        <v>2018</v>
      </c>
      <c r="E69" s="31">
        <v>2018</v>
      </c>
      <c r="F69" s="12">
        <v>2018</v>
      </c>
      <c r="G69" s="9">
        <f t="shared" si="2"/>
        <v>70</v>
      </c>
      <c r="H69" s="9"/>
      <c r="I69" s="9">
        <v>70</v>
      </c>
    </row>
    <row r="70" spans="1:9" ht="36">
      <c r="A70" s="29" t="s">
        <v>111</v>
      </c>
      <c r="B70" s="30" t="s">
        <v>131</v>
      </c>
      <c r="C70" s="30" t="s">
        <v>11</v>
      </c>
      <c r="D70" s="31">
        <v>2018</v>
      </c>
      <c r="E70" s="31">
        <v>2018</v>
      </c>
      <c r="F70" s="31">
        <v>2018</v>
      </c>
      <c r="G70" s="15">
        <f t="shared" si="2"/>
        <v>1200</v>
      </c>
      <c r="H70" s="15"/>
      <c r="I70" s="15">
        <v>1200</v>
      </c>
    </row>
    <row r="71" spans="1:9" ht="36">
      <c r="A71" s="29" t="s">
        <v>112</v>
      </c>
      <c r="B71" s="37" t="s">
        <v>85</v>
      </c>
      <c r="C71" s="30" t="s">
        <v>11</v>
      </c>
      <c r="D71" s="31">
        <v>2018</v>
      </c>
      <c r="E71" s="31">
        <v>2018</v>
      </c>
      <c r="F71" s="31">
        <v>2018</v>
      </c>
      <c r="G71" s="15">
        <f t="shared" si="2"/>
        <v>800</v>
      </c>
      <c r="H71" s="15"/>
      <c r="I71" s="15">
        <v>800</v>
      </c>
    </row>
    <row r="72" spans="1:9" ht="36">
      <c r="A72" s="29" t="s">
        <v>113</v>
      </c>
      <c r="B72" s="37" t="s">
        <v>37</v>
      </c>
      <c r="C72" s="30" t="s">
        <v>11</v>
      </c>
      <c r="D72" s="31">
        <v>2018</v>
      </c>
      <c r="E72" s="31">
        <v>2018</v>
      </c>
      <c r="F72" s="31">
        <v>2018</v>
      </c>
      <c r="G72" s="15">
        <f t="shared" si="2"/>
        <v>600</v>
      </c>
      <c r="H72" s="10"/>
      <c r="I72" s="15">
        <v>600</v>
      </c>
    </row>
    <row r="73" spans="1:9">
      <c r="A73" s="39" t="s">
        <v>114</v>
      </c>
      <c r="B73" s="40" t="s">
        <v>129</v>
      </c>
      <c r="C73" s="40" t="s">
        <v>11</v>
      </c>
      <c r="D73" s="41">
        <v>2018</v>
      </c>
      <c r="E73" s="41">
        <v>2020</v>
      </c>
      <c r="F73" s="12">
        <v>2018</v>
      </c>
      <c r="G73" s="9">
        <f t="shared" si="2"/>
        <v>2530</v>
      </c>
      <c r="H73" s="4"/>
      <c r="I73" s="9">
        <v>2530</v>
      </c>
    </row>
    <row r="74" spans="1:9">
      <c r="A74" s="39"/>
      <c r="B74" s="40"/>
      <c r="C74" s="40"/>
      <c r="D74" s="41"/>
      <c r="E74" s="41"/>
      <c r="F74" s="35">
        <v>2019</v>
      </c>
      <c r="G74" s="8">
        <f t="shared" si="2"/>
        <v>176</v>
      </c>
      <c r="H74" s="5"/>
      <c r="I74" s="8">
        <v>176</v>
      </c>
    </row>
    <row r="75" spans="1:9">
      <c r="A75" s="39"/>
      <c r="B75" s="40"/>
      <c r="C75" s="40"/>
      <c r="D75" s="41"/>
      <c r="E75" s="41"/>
      <c r="F75" s="11">
        <v>2020</v>
      </c>
      <c r="G75" s="7">
        <f t="shared" si="2"/>
        <v>169</v>
      </c>
      <c r="H75" s="6"/>
      <c r="I75" s="7">
        <v>169</v>
      </c>
    </row>
    <row r="76" spans="1:9">
      <c r="A76" s="39" t="s">
        <v>130</v>
      </c>
      <c r="B76" s="40" t="s">
        <v>36</v>
      </c>
      <c r="C76" s="40" t="s">
        <v>11</v>
      </c>
      <c r="D76" s="41">
        <v>2019</v>
      </c>
      <c r="E76" s="41">
        <v>2020</v>
      </c>
      <c r="F76" s="12">
        <v>2019</v>
      </c>
      <c r="G76" s="9">
        <f t="shared" si="2"/>
        <v>42.799999999999955</v>
      </c>
      <c r="H76" s="9"/>
      <c r="I76" s="9">
        <f>2042.8-2000</f>
        <v>42.799999999999955</v>
      </c>
    </row>
    <row r="77" spans="1:9" ht="22.5" customHeight="1">
      <c r="A77" s="39"/>
      <c r="B77" s="40"/>
      <c r="C77" s="40"/>
      <c r="D77" s="41"/>
      <c r="E77" s="41"/>
      <c r="F77" s="11">
        <v>2020</v>
      </c>
      <c r="G77" s="7">
        <f t="shared" si="2"/>
        <v>510.30000000000018</v>
      </c>
      <c r="H77" s="7"/>
      <c r="I77" s="7">
        <f>2710.3-2200</f>
        <v>510.30000000000018</v>
      </c>
    </row>
    <row r="78" spans="1:9">
      <c r="A78" s="54" t="s">
        <v>115</v>
      </c>
      <c r="B78" s="40" t="s">
        <v>126</v>
      </c>
      <c r="C78" s="40" t="s">
        <v>11</v>
      </c>
      <c r="D78" s="41">
        <v>2017</v>
      </c>
      <c r="E78" s="41">
        <v>2020</v>
      </c>
      <c r="F78" s="12">
        <v>2017</v>
      </c>
      <c r="G78" s="9">
        <f t="shared" si="2"/>
        <v>63.7</v>
      </c>
      <c r="H78" s="9"/>
      <c r="I78" s="9">
        <v>63.7</v>
      </c>
    </row>
    <row r="79" spans="1:9">
      <c r="A79" s="55"/>
      <c r="B79" s="40"/>
      <c r="C79" s="40"/>
      <c r="D79" s="41"/>
      <c r="E79" s="41"/>
      <c r="F79" s="35">
        <v>2018</v>
      </c>
      <c r="G79" s="8">
        <f t="shared" si="2"/>
        <v>18.7</v>
      </c>
      <c r="H79" s="8"/>
      <c r="I79" s="8">
        <v>18.7</v>
      </c>
    </row>
    <row r="80" spans="1:9">
      <c r="A80" s="55"/>
      <c r="B80" s="40"/>
      <c r="C80" s="40"/>
      <c r="D80" s="41"/>
      <c r="E80" s="41"/>
      <c r="F80" s="35">
        <v>2019</v>
      </c>
      <c r="G80" s="8">
        <f t="shared" si="2"/>
        <v>55</v>
      </c>
      <c r="H80" s="8"/>
      <c r="I80" s="8">
        <v>55</v>
      </c>
    </row>
    <row r="81" spans="1:9">
      <c r="A81" s="56"/>
      <c r="B81" s="40"/>
      <c r="C81" s="40"/>
      <c r="D81" s="41"/>
      <c r="E81" s="41"/>
      <c r="F81" s="11">
        <v>2020</v>
      </c>
      <c r="G81" s="7">
        <f t="shared" si="2"/>
        <v>50</v>
      </c>
      <c r="H81" s="7"/>
      <c r="I81" s="7">
        <v>50</v>
      </c>
    </row>
    <row r="82" spans="1:9">
      <c r="A82" s="54" t="s">
        <v>116</v>
      </c>
      <c r="B82" s="40" t="s">
        <v>38</v>
      </c>
      <c r="C82" s="40" t="s">
        <v>11</v>
      </c>
      <c r="D82" s="41">
        <v>2017</v>
      </c>
      <c r="E82" s="41">
        <v>2020</v>
      </c>
      <c r="F82" s="12">
        <v>2017</v>
      </c>
      <c r="G82" s="9">
        <f t="shared" si="2"/>
        <v>65</v>
      </c>
      <c r="H82" s="9"/>
      <c r="I82" s="9">
        <v>65</v>
      </c>
    </row>
    <row r="83" spans="1:9">
      <c r="A83" s="55"/>
      <c r="B83" s="40"/>
      <c r="C83" s="40"/>
      <c r="D83" s="41"/>
      <c r="E83" s="41"/>
      <c r="F83" s="35">
        <v>2018</v>
      </c>
      <c r="G83" s="8">
        <f t="shared" si="2"/>
        <v>100</v>
      </c>
      <c r="H83" s="8"/>
      <c r="I83" s="8">
        <v>100</v>
      </c>
    </row>
    <row r="84" spans="1:9">
      <c r="A84" s="55"/>
      <c r="B84" s="40"/>
      <c r="C84" s="40"/>
      <c r="D84" s="41"/>
      <c r="E84" s="41"/>
      <c r="F84" s="35">
        <v>2019</v>
      </c>
      <c r="G84" s="8">
        <f t="shared" si="2"/>
        <v>50</v>
      </c>
      <c r="H84" s="8"/>
      <c r="I84" s="8">
        <v>50</v>
      </c>
    </row>
    <row r="85" spans="1:9">
      <c r="A85" s="56"/>
      <c r="B85" s="40"/>
      <c r="C85" s="40"/>
      <c r="D85" s="41"/>
      <c r="E85" s="41"/>
      <c r="F85" s="11">
        <v>2020</v>
      </c>
      <c r="G85" s="7">
        <f t="shared" si="2"/>
        <v>50</v>
      </c>
      <c r="H85" s="7"/>
      <c r="I85" s="7">
        <v>50</v>
      </c>
    </row>
    <row r="86" spans="1:9">
      <c r="A86" s="57" t="s">
        <v>137</v>
      </c>
      <c r="B86" s="57"/>
      <c r="C86" s="57"/>
      <c r="D86" s="57"/>
      <c r="E86" s="57"/>
      <c r="F86" s="25">
        <v>2017</v>
      </c>
      <c r="G86" s="1">
        <f t="shared" si="2"/>
        <v>3577.4</v>
      </c>
      <c r="H86" s="1">
        <f>H90</f>
        <v>312.39999999999998</v>
      </c>
      <c r="I86" s="1">
        <f>I90+I94+I95+I97+I96+I105+I109</f>
        <v>3265</v>
      </c>
    </row>
    <row r="87" spans="1:9">
      <c r="A87" s="57"/>
      <c r="B87" s="57"/>
      <c r="C87" s="57"/>
      <c r="D87" s="57"/>
      <c r="E87" s="57"/>
      <c r="F87" s="26">
        <v>2018</v>
      </c>
      <c r="G87" s="2">
        <f t="shared" ref="G87:G89" si="3">SUM(H87:I87)</f>
        <v>3780</v>
      </c>
      <c r="H87" s="2"/>
      <c r="I87" s="2">
        <f>I98+I99+I100+I106+I110</f>
        <v>3780</v>
      </c>
    </row>
    <row r="88" spans="1:9">
      <c r="A88" s="57"/>
      <c r="B88" s="57"/>
      <c r="C88" s="57"/>
      <c r="D88" s="57"/>
      <c r="E88" s="57"/>
      <c r="F88" s="26">
        <v>2019</v>
      </c>
      <c r="G88" s="2">
        <f t="shared" si="3"/>
        <v>233.2</v>
      </c>
      <c r="H88" s="2"/>
      <c r="I88" s="2">
        <f>I101+I103+I107+I111</f>
        <v>233.2</v>
      </c>
    </row>
    <row r="89" spans="1:9">
      <c r="A89" s="57"/>
      <c r="B89" s="57"/>
      <c r="C89" s="57"/>
      <c r="D89" s="57"/>
      <c r="E89" s="57"/>
      <c r="F89" s="28">
        <v>2020</v>
      </c>
      <c r="G89" s="3">
        <f t="shared" si="3"/>
        <v>1324</v>
      </c>
      <c r="H89" s="3"/>
      <c r="I89" s="3">
        <f>I102+I104+I108+I112</f>
        <v>1324</v>
      </c>
    </row>
    <row r="90" spans="1:9">
      <c r="A90" s="39" t="s">
        <v>70</v>
      </c>
      <c r="B90" s="66" t="s">
        <v>19</v>
      </c>
      <c r="C90" s="65"/>
      <c r="D90" s="41">
        <v>2017</v>
      </c>
      <c r="E90" s="41">
        <v>2017</v>
      </c>
      <c r="F90" s="41">
        <v>2017</v>
      </c>
      <c r="G90" s="51">
        <f>SUM(H90:I91)</f>
        <v>489.59999999999997</v>
      </c>
      <c r="H90" s="51">
        <f>H92+H93</f>
        <v>312.39999999999998</v>
      </c>
      <c r="I90" s="51">
        <f>I92+I93</f>
        <v>177.2</v>
      </c>
    </row>
    <row r="91" spans="1:9" ht="48.75" customHeight="1">
      <c r="A91" s="39"/>
      <c r="B91" s="66"/>
      <c r="C91" s="65"/>
      <c r="D91" s="41"/>
      <c r="E91" s="41"/>
      <c r="F91" s="41"/>
      <c r="G91" s="51">
        <f t="shared" ref="G91:G129" si="4">I91</f>
        <v>0</v>
      </c>
      <c r="H91" s="51"/>
      <c r="I91" s="51"/>
    </row>
    <row r="92" spans="1:9" ht="36">
      <c r="A92" s="29" t="s">
        <v>117</v>
      </c>
      <c r="B92" s="30" t="s">
        <v>39</v>
      </c>
      <c r="C92" s="30" t="s">
        <v>11</v>
      </c>
      <c r="D92" s="31">
        <v>2017</v>
      </c>
      <c r="E92" s="31">
        <v>2017</v>
      </c>
      <c r="F92" s="31">
        <v>2017</v>
      </c>
      <c r="G92" s="15">
        <f>SUM(H92:I92)</f>
        <v>269.60000000000002</v>
      </c>
      <c r="H92" s="15">
        <v>192.4</v>
      </c>
      <c r="I92" s="15">
        <v>77.2</v>
      </c>
    </row>
    <row r="93" spans="1:9" ht="36">
      <c r="A93" s="29" t="s">
        <v>118</v>
      </c>
      <c r="B93" s="30" t="s">
        <v>40</v>
      </c>
      <c r="C93" s="30" t="s">
        <v>11</v>
      </c>
      <c r="D93" s="31">
        <v>2017</v>
      </c>
      <c r="E93" s="31">
        <v>2017</v>
      </c>
      <c r="F93" s="31">
        <v>2017</v>
      </c>
      <c r="G93" s="15">
        <f>SUM(H93:I93)</f>
        <v>220</v>
      </c>
      <c r="H93" s="15">
        <v>120</v>
      </c>
      <c r="I93" s="15">
        <v>100</v>
      </c>
    </row>
    <row r="94" spans="1:9" ht="36">
      <c r="A94" s="29" t="s">
        <v>71</v>
      </c>
      <c r="B94" s="30" t="s">
        <v>41</v>
      </c>
      <c r="C94" s="30" t="s">
        <v>11</v>
      </c>
      <c r="D94" s="31">
        <v>2017</v>
      </c>
      <c r="E94" s="31">
        <v>2017</v>
      </c>
      <c r="F94" s="31">
        <v>2017</v>
      </c>
      <c r="G94" s="15">
        <f>SUM(H94:I94)</f>
        <v>1011.8</v>
      </c>
      <c r="H94" s="10"/>
      <c r="I94" s="15">
        <v>1011.8</v>
      </c>
    </row>
    <row r="95" spans="1:9" ht="36">
      <c r="A95" s="29" t="s">
        <v>72</v>
      </c>
      <c r="B95" s="30" t="s">
        <v>42</v>
      </c>
      <c r="C95" s="30" t="s">
        <v>11</v>
      </c>
      <c r="D95" s="31">
        <v>2017</v>
      </c>
      <c r="E95" s="31">
        <v>2017</v>
      </c>
      <c r="F95" s="31">
        <v>2017</v>
      </c>
      <c r="G95" s="15">
        <f>SUM(I95)</f>
        <v>796</v>
      </c>
      <c r="H95" s="10"/>
      <c r="I95" s="15">
        <v>796</v>
      </c>
    </row>
    <row r="96" spans="1:9" ht="37.5" customHeight="1">
      <c r="A96" s="29" t="s">
        <v>73</v>
      </c>
      <c r="B96" s="30" t="s">
        <v>44</v>
      </c>
      <c r="C96" s="30" t="s">
        <v>11</v>
      </c>
      <c r="D96" s="31">
        <v>2017</v>
      </c>
      <c r="E96" s="31">
        <v>2017</v>
      </c>
      <c r="F96" s="31">
        <v>2017</v>
      </c>
      <c r="G96" s="15">
        <f t="shared" ref="G96:G116" si="5">SUM(H96:I96)</f>
        <v>398</v>
      </c>
      <c r="H96" s="15"/>
      <c r="I96" s="15">
        <v>398</v>
      </c>
    </row>
    <row r="97" spans="1:9">
      <c r="A97" s="39" t="s">
        <v>74</v>
      </c>
      <c r="B97" s="40" t="s">
        <v>43</v>
      </c>
      <c r="C97" s="40" t="s">
        <v>11</v>
      </c>
      <c r="D97" s="41">
        <v>2017</v>
      </c>
      <c r="E97" s="48">
        <v>2018</v>
      </c>
      <c r="F97" s="12">
        <v>2017</v>
      </c>
      <c r="G97" s="9">
        <f t="shared" si="5"/>
        <v>764</v>
      </c>
      <c r="H97" s="1"/>
      <c r="I97" s="9">
        <v>764</v>
      </c>
    </row>
    <row r="98" spans="1:9" ht="24" customHeight="1">
      <c r="A98" s="39"/>
      <c r="B98" s="40"/>
      <c r="C98" s="40"/>
      <c r="D98" s="41"/>
      <c r="E98" s="50"/>
      <c r="F98" s="11">
        <v>2018</v>
      </c>
      <c r="G98" s="7">
        <f t="shared" si="5"/>
        <v>300</v>
      </c>
      <c r="H98" s="3"/>
      <c r="I98" s="7">
        <v>300</v>
      </c>
    </row>
    <row r="99" spans="1:9" ht="36">
      <c r="A99" s="29" t="s">
        <v>75</v>
      </c>
      <c r="B99" s="37" t="s">
        <v>45</v>
      </c>
      <c r="C99" s="30" t="s">
        <v>11</v>
      </c>
      <c r="D99" s="31">
        <v>2018</v>
      </c>
      <c r="E99" s="31">
        <v>2018</v>
      </c>
      <c r="F99" s="31">
        <v>2018</v>
      </c>
      <c r="G99" s="15">
        <f t="shared" si="5"/>
        <v>2040</v>
      </c>
      <c r="H99" s="10"/>
      <c r="I99" s="15">
        <v>2040</v>
      </c>
    </row>
    <row r="100" spans="1:9" ht="36">
      <c r="A100" s="29" t="s">
        <v>76</v>
      </c>
      <c r="B100" s="37" t="s">
        <v>80</v>
      </c>
      <c r="C100" s="30" t="s">
        <v>11</v>
      </c>
      <c r="D100" s="31">
        <v>2018</v>
      </c>
      <c r="E100" s="31">
        <v>2018</v>
      </c>
      <c r="F100" s="31">
        <v>2018</v>
      </c>
      <c r="G100" s="15">
        <f t="shared" si="5"/>
        <v>1400</v>
      </c>
      <c r="H100" s="10"/>
      <c r="I100" s="15">
        <v>1400</v>
      </c>
    </row>
    <row r="101" spans="1:9">
      <c r="A101" s="39" t="s">
        <v>77</v>
      </c>
      <c r="B101" s="40" t="s">
        <v>46</v>
      </c>
      <c r="C101" s="40" t="s">
        <v>11</v>
      </c>
      <c r="D101" s="48">
        <v>2019</v>
      </c>
      <c r="E101" s="48">
        <v>2020</v>
      </c>
      <c r="F101" s="12">
        <v>2019</v>
      </c>
      <c r="G101" s="9">
        <f t="shared" si="5"/>
        <v>100</v>
      </c>
      <c r="H101" s="1"/>
      <c r="I101" s="9">
        <f>600-500</f>
        <v>100</v>
      </c>
    </row>
    <row r="102" spans="1:9" ht="24.75" customHeight="1">
      <c r="A102" s="39"/>
      <c r="B102" s="40"/>
      <c r="C102" s="40"/>
      <c r="D102" s="50"/>
      <c r="E102" s="50"/>
      <c r="F102" s="11">
        <v>2020</v>
      </c>
      <c r="G102" s="7">
        <f t="shared" si="5"/>
        <v>600</v>
      </c>
      <c r="H102" s="3"/>
      <c r="I102" s="7">
        <f>1600-1000</f>
        <v>600</v>
      </c>
    </row>
    <row r="103" spans="1:9">
      <c r="A103" s="39" t="s">
        <v>78</v>
      </c>
      <c r="B103" s="40" t="s">
        <v>47</v>
      </c>
      <c r="C103" s="40" t="s">
        <v>11</v>
      </c>
      <c r="D103" s="41">
        <v>2019</v>
      </c>
      <c r="E103" s="41">
        <v>2020</v>
      </c>
      <c r="F103" s="12">
        <v>2019</v>
      </c>
      <c r="G103" s="9">
        <f t="shared" si="5"/>
        <v>53.199999999999989</v>
      </c>
      <c r="H103" s="1"/>
      <c r="I103" s="9">
        <f>500-446.8</f>
        <v>53.199999999999989</v>
      </c>
    </row>
    <row r="104" spans="1:9" ht="21.75" customHeight="1">
      <c r="A104" s="39"/>
      <c r="B104" s="40"/>
      <c r="C104" s="40"/>
      <c r="D104" s="41"/>
      <c r="E104" s="41"/>
      <c r="F104" s="11">
        <v>2020</v>
      </c>
      <c r="G104" s="7">
        <f t="shared" si="5"/>
        <v>644</v>
      </c>
      <c r="H104" s="3"/>
      <c r="I104" s="7">
        <f>2311-1667</f>
        <v>644</v>
      </c>
    </row>
    <row r="105" spans="1:9">
      <c r="A105" s="39" t="s">
        <v>119</v>
      </c>
      <c r="B105" s="40" t="s">
        <v>127</v>
      </c>
      <c r="C105" s="40" t="s">
        <v>11</v>
      </c>
      <c r="D105" s="41">
        <v>2017</v>
      </c>
      <c r="E105" s="41">
        <v>2020</v>
      </c>
      <c r="F105" s="12">
        <v>2017</v>
      </c>
      <c r="G105" s="9">
        <f t="shared" si="5"/>
        <v>88</v>
      </c>
      <c r="H105" s="9"/>
      <c r="I105" s="9">
        <v>88</v>
      </c>
    </row>
    <row r="106" spans="1:9">
      <c r="A106" s="39"/>
      <c r="B106" s="40"/>
      <c r="C106" s="40"/>
      <c r="D106" s="41"/>
      <c r="E106" s="41"/>
      <c r="F106" s="35">
        <v>2018</v>
      </c>
      <c r="G106" s="8">
        <f t="shared" si="5"/>
        <v>10</v>
      </c>
      <c r="H106" s="8"/>
      <c r="I106" s="8">
        <v>10</v>
      </c>
    </row>
    <row r="107" spans="1:9">
      <c r="A107" s="39"/>
      <c r="B107" s="40"/>
      <c r="C107" s="40"/>
      <c r="D107" s="41"/>
      <c r="E107" s="41"/>
      <c r="F107" s="35">
        <v>2019</v>
      </c>
      <c r="G107" s="8">
        <f t="shared" si="5"/>
        <v>50</v>
      </c>
      <c r="H107" s="8"/>
      <c r="I107" s="8">
        <v>50</v>
      </c>
    </row>
    <row r="108" spans="1:9">
      <c r="A108" s="39"/>
      <c r="B108" s="40"/>
      <c r="C108" s="40"/>
      <c r="D108" s="41"/>
      <c r="E108" s="41"/>
      <c r="F108" s="11">
        <v>2020</v>
      </c>
      <c r="G108" s="7">
        <f t="shared" si="5"/>
        <v>50</v>
      </c>
      <c r="H108" s="7"/>
      <c r="I108" s="7">
        <v>50</v>
      </c>
    </row>
    <row r="109" spans="1:9">
      <c r="A109" s="39" t="s">
        <v>79</v>
      </c>
      <c r="B109" s="40" t="s">
        <v>38</v>
      </c>
      <c r="C109" s="40" t="s">
        <v>11</v>
      </c>
      <c r="D109" s="41">
        <v>2017</v>
      </c>
      <c r="E109" s="41">
        <v>2020</v>
      </c>
      <c r="F109" s="12">
        <v>2017</v>
      </c>
      <c r="G109" s="9">
        <f t="shared" si="5"/>
        <v>30</v>
      </c>
      <c r="H109" s="9"/>
      <c r="I109" s="9">
        <v>30</v>
      </c>
    </row>
    <row r="110" spans="1:9">
      <c r="A110" s="39"/>
      <c r="B110" s="40"/>
      <c r="C110" s="40"/>
      <c r="D110" s="41"/>
      <c r="E110" s="41"/>
      <c r="F110" s="35">
        <v>2018</v>
      </c>
      <c r="G110" s="8">
        <f t="shared" si="5"/>
        <v>30</v>
      </c>
      <c r="H110" s="8"/>
      <c r="I110" s="8">
        <v>30</v>
      </c>
    </row>
    <row r="111" spans="1:9">
      <c r="A111" s="39"/>
      <c r="B111" s="40"/>
      <c r="C111" s="40"/>
      <c r="D111" s="41"/>
      <c r="E111" s="41"/>
      <c r="F111" s="35">
        <v>2019</v>
      </c>
      <c r="G111" s="8">
        <f t="shared" si="5"/>
        <v>30</v>
      </c>
      <c r="H111" s="8"/>
      <c r="I111" s="8">
        <v>30</v>
      </c>
    </row>
    <row r="112" spans="1:9">
      <c r="A112" s="39"/>
      <c r="B112" s="40"/>
      <c r="C112" s="40"/>
      <c r="D112" s="41"/>
      <c r="E112" s="41"/>
      <c r="F112" s="11">
        <v>2020</v>
      </c>
      <c r="G112" s="7">
        <f t="shared" si="5"/>
        <v>30</v>
      </c>
      <c r="H112" s="7"/>
      <c r="I112" s="7">
        <v>30</v>
      </c>
    </row>
    <row r="113" spans="1:9">
      <c r="A113" s="57" t="s">
        <v>138</v>
      </c>
      <c r="B113" s="57"/>
      <c r="C113" s="57"/>
      <c r="D113" s="57"/>
      <c r="E113" s="57"/>
      <c r="F113" s="25">
        <v>2017</v>
      </c>
      <c r="G113" s="1">
        <f t="shared" si="5"/>
        <v>2513</v>
      </c>
      <c r="H113" s="1"/>
      <c r="I113" s="1">
        <f>I117+I119+I121+I126+I128</f>
        <v>2513</v>
      </c>
    </row>
    <row r="114" spans="1:9">
      <c r="A114" s="57"/>
      <c r="B114" s="57"/>
      <c r="C114" s="57"/>
      <c r="D114" s="57"/>
      <c r="E114" s="57"/>
      <c r="F114" s="26">
        <v>2018</v>
      </c>
      <c r="G114" s="2">
        <f t="shared" si="5"/>
        <v>5538.3</v>
      </c>
      <c r="H114" s="2"/>
      <c r="I114" s="2">
        <f>I134+I131+I123+I130+I137+I140</f>
        <v>5538.3</v>
      </c>
    </row>
    <row r="115" spans="1:9">
      <c r="A115" s="57"/>
      <c r="B115" s="57"/>
      <c r="C115" s="57"/>
      <c r="D115" s="57"/>
      <c r="E115" s="57"/>
      <c r="F115" s="26">
        <v>2019</v>
      </c>
      <c r="G115" s="2">
        <f t="shared" si="5"/>
        <v>5428.3</v>
      </c>
      <c r="H115" s="2"/>
      <c r="I115" s="2">
        <f>I124+I132+I135+I138+I141</f>
        <v>5428.3</v>
      </c>
    </row>
    <row r="116" spans="1:9">
      <c r="A116" s="57"/>
      <c r="B116" s="57"/>
      <c r="C116" s="57"/>
      <c r="D116" s="57"/>
      <c r="E116" s="57"/>
      <c r="F116" s="28">
        <v>2020</v>
      </c>
      <c r="G116" s="3">
        <f t="shared" si="5"/>
        <v>5428.3</v>
      </c>
      <c r="H116" s="3"/>
      <c r="I116" s="3">
        <f>I125+I133+I136+I139+I142</f>
        <v>5428.3</v>
      </c>
    </row>
    <row r="117" spans="1:9">
      <c r="A117" s="39" t="s">
        <v>60</v>
      </c>
      <c r="B117" s="40" t="s">
        <v>48</v>
      </c>
      <c r="C117" s="40" t="s">
        <v>11</v>
      </c>
      <c r="D117" s="41">
        <v>2017</v>
      </c>
      <c r="E117" s="41">
        <v>2017</v>
      </c>
      <c r="F117" s="41">
        <v>2017</v>
      </c>
      <c r="G117" s="51">
        <f>SUM(H117:I118)</f>
        <v>1764</v>
      </c>
      <c r="H117" s="51"/>
      <c r="I117" s="51">
        <v>1764</v>
      </c>
    </row>
    <row r="118" spans="1:9" ht="24" customHeight="1">
      <c r="A118" s="39"/>
      <c r="B118" s="40"/>
      <c r="C118" s="40"/>
      <c r="D118" s="41"/>
      <c r="E118" s="41"/>
      <c r="F118" s="41"/>
      <c r="G118" s="51">
        <f t="shared" si="4"/>
        <v>0</v>
      </c>
      <c r="H118" s="51"/>
      <c r="I118" s="51"/>
    </row>
    <row r="119" spans="1:9">
      <c r="A119" s="39" t="s">
        <v>61</v>
      </c>
      <c r="B119" s="40" t="s">
        <v>49</v>
      </c>
      <c r="C119" s="40" t="s">
        <v>11</v>
      </c>
      <c r="D119" s="41">
        <v>2017</v>
      </c>
      <c r="E119" s="41">
        <v>2017</v>
      </c>
      <c r="F119" s="41">
        <v>2017</v>
      </c>
      <c r="G119" s="51">
        <f>SUM(H119:I120)</f>
        <v>380</v>
      </c>
      <c r="H119" s="51"/>
      <c r="I119" s="51">
        <v>380</v>
      </c>
    </row>
    <row r="120" spans="1:9" ht="34.5" customHeight="1">
      <c r="A120" s="39"/>
      <c r="B120" s="40"/>
      <c r="C120" s="40"/>
      <c r="D120" s="41"/>
      <c r="E120" s="41"/>
      <c r="F120" s="41"/>
      <c r="G120" s="51">
        <f t="shared" si="4"/>
        <v>0</v>
      </c>
      <c r="H120" s="51"/>
      <c r="I120" s="51"/>
    </row>
    <row r="121" spans="1:9">
      <c r="A121" s="39" t="s">
        <v>62</v>
      </c>
      <c r="B121" s="40" t="s">
        <v>50</v>
      </c>
      <c r="C121" s="40" t="s">
        <v>11</v>
      </c>
      <c r="D121" s="41">
        <v>2017</v>
      </c>
      <c r="E121" s="41">
        <v>2017</v>
      </c>
      <c r="F121" s="41">
        <v>2017</v>
      </c>
      <c r="G121" s="51">
        <f>SUM(H121:I122)</f>
        <v>299</v>
      </c>
      <c r="H121" s="51"/>
      <c r="I121" s="51">
        <v>299</v>
      </c>
    </row>
    <row r="122" spans="1:9" ht="23.25" customHeight="1">
      <c r="A122" s="39"/>
      <c r="B122" s="40"/>
      <c r="C122" s="40"/>
      <c r="D122" s="41"/>
      <c r="E122" s="41"/>
      <c r="F122" s="41"/>
      <c r="G122" s="51">
        <f t="shared" si="4"/>
        <v>0</v>
      </c>
      <c r="H122" s="51"/>
      <c r="I122" s="51"/>
    </row>
    <row r="123" spans="1:9" ht="26.25" customHeight="1">
      <c r="A123" s="39" t="s">
        <v>63</v>
      </c>
      <c r="B123" s="40" t="s">
        <v>56</v>
      </c>
      <c r="C123" s="40" t="s">
        <v>11</v>
      </c>
      <c r="D123" s="41">
        <v>2018</v>
      </c>
      <c r="E123" s="41">
        <v>2020</v>
      </c>
      <c r="F123" s="12">
        <v>2018</v>
      </c>
      <c r="G123" s="9">
        <f>SUM(H123:I123)</f>
        <v>4789.3</v>
      </c>
      <c r="H123" s="4"/>
      <c r="I123" s="9">
        <v>4789.3</v>
      </c>
    </row>
    <row r="124" spans="1:9" ht="28.5" customHeight="1">
      <c r="A124" s="39"/>
      <c r="B124" s="40"/>
      <c r="C124" s="40"/>
      <c r="D124" s="41"/>
      <c r="E124" s="41"/>
      <c r="F124" s="35">
        <v>2019</v>
      </c>
      <c r="G124" s="8">
        <f>SUM(H124:I124)</f>
        <v>4789.3</v>
      </c>
      <c r="H124" s="5"/>
      <c r="I124" s="8">
        <v>4789.3</v>
      </c>
    </row>
    <row r="125" spans="1:9" ht="36" customHeight="1">
      <c r="A125" s="39"/>
      <c r="B125" s="40"/>
      <c r="C125" s="40"/>
      <c r="D125" s="41"/>
      <c r="E125" s="41"/>
      <c r="F125" s="11">
        <v>2020</v>
      </c>
      <c r="G125" s="7">
        <f>SUM(H125:I125)</f>
        <v>4789.3</v>
      </c>
      <c r="H125" s="6"/>
      <c r="I125" s="7">
        <v>4789.3</v>
      </c>
    </row>
    <row r="126" spans="1:9">
      <c r="A126" s="39" t="s">
        <v>64</v>
      </c>
      <c r="B126" s="40" t="s">
        <v>51</v>
      </c>
      <c r="C126" s="40" t="s">
        <v>11</v>
      </c>
      <c r="D126" s="41">
        <v>2017</v>
      </c>
      <c r="E126" s="41">
        <v>2017</v>
      </c>
      <c r="F126" s="41">
        <v>2017</v>
      </c>
      <c r="G126" s="51">
        <f>SUM(H126:I127)</f>
        <v>50</v>
      </c>
      <c r="H126" s="51"/>
      <c r="I126" s="51">
        <v>50</v>
      </c>
    </row>
    <row r="127" spans="1:9" ht="24.75" customHeight="1">
      <c r="A127" s="39"/>
      <c r="B127" s="40"/>
      <c r="C127" s="40"/>
      <c r="D127" s="41"/>
      <c r="E127" s="41"/>
      <c r="F127" s="41"/>
      <c r="G127" s="51">
        <f t="shared" si="4"/>
        <v>0</v>
      </c>
      <c r="H127" s="51"/>
      <c r="I127" s="51"/>
    </row>
    <row r="128" spans="1:9">
      <c r="A128" s="39" t="s">
        <v>65</v>
      </c>
      <c r="B128" s="40" t="s">
        <v>52</v>
      </c>
      <c r="C128" s="40" t="s">
        <v>11</v>
      </c>
      <c r="D128" s="41">
        <v>2017</v>
      </c>
      <c r="E128" s="41">
        <v>2017</v>
      </c>
      <c r="F128" s="48">
        <v>2017</v>
      </c>
      <c r="G128" s="51">
        <f>SUM(H128:I129)</f>
        <v>20</v>
      </c>
      <c r="H128" s="51"/>
      <c r="I128" s="51">
        <v>20</v>
      </c>
    </row>
    <row r="129" spans="1:9" ht="25.5" customHeight="1">
      <c r="A129" s="39"/>
      <c r="B129" s="40"/>
      <c r="C129" s="40"/>
      <c r="D129" s="41"/>
      <c r="E129" s="41"/>
      <c r="F129" s="50"/>
      <c r="G129" s="51">
        <f t="shared" si="4"/>
        <v>0</v>
      </c>
      <c r="H129" s="51"/>
      <c r="I129" s="51"/>
    </row>
    <row r="130" spans="1:9" ht="36" customHeight="1">
      <c r="A130" s="29" t="s">
        <v>66</v>
      </c>
      <c r="B130" s="38" t="s">
        <v>81</v>
      </c>
      <c r="C130" s="30" t="s">
        <v>11</v>
      </c>
      <c r="D130" s="31">
        <v>2018</v>
      </c>
      <c r="E130" s="31">
        <v>2018</v>
      </c>
      <c r="F130" s="31">
        <v>2018</v>
      </c>
      <c r="G130" s="15">
        <f>SUM(H130:I130)</f>
        <v>110</v>
      </c>
      <c r="H130" s="10"/>
      <c r="I130" s="15">
        <v>110</v>
      </c>
    </row>
    <row r="131" spans="1:9">
      <c r="A131" s="39" t="s">
        <v>67</v>
      </c>
      <c r="B131" s="40" t="s">
        <v>53</v>
      </c>
      <c r="C131" s="40" t="s">
        <v>11</v>
      </c>
      <c r="D131" s="41">
        <v>2018</v>
      </c>
      <c r="E131" s="41">
        <v>2020</v>
      </c>
      <c r="F131" s="12">
        <v>2018</v>
      </c>
      <c r="G131" s="9">
        <f t="shared" ref="G131:G142" si="6">SUM(H131:I131)</f>
        <v>239</v>
      </c>
      <c r="H131" s="4"/>
      <c r="I131" s="9">
        <v>239</v>
      </c>
    </row>
    <row r="132" spans="1:9">
      <c r="A132" s="39"/>
      <c r="B132" s="40"/>
      <c r="C132" s="40"/>
      <c r="D132" s="41"/>
      <c r="E132" s="41"/>
      <c r="F132" s="35">
        <v>2019</v>
      </c>
      <c r="G132" s="8">
        <f t="shared" si="6"/>
        <v>239</v>
      </c>
      <c r="H132" s="5"/>
      <c r="I132" s="8">
        <v>239</v>
      </c>
    </row>
    <row r="133" spans="1:9" ht="30.75" customHeight="1">
      <c r="A133" s="39"/>
      <c r="B133" s="40"/>
      <c r="C133" s="40"/>
      <c r="D133" s="41"/>
      <c r="E133" s="41"/>
      <c r="F133" s="11">
        <v>2020</v>
      </c>
      <c r="G133" s="7">
        <f t="shared" si="6"/>
        <v>239</v>
      </c>
      <c r="H133" s="6"/>
      <c r="I133" s="7">
        <v>239</v>
      </c>
    </row>
    <row r="134" spans="1:9">
      <c r="A134" s="39" t="s">
        <v>68</v>
      </c>
      <c r="B134" s="40" t="s">
        <v>54</v>
      </c>
      <c r="C134" s="40" t="s">
        <v>11</v>
      </c>
      <c r="D134" s="41">
        <v>2018</v>
      </c>
      <c r="E134" s="41">
        <v>2020</v>
      </c>
      <c r="F134" s="12">
        <v>2018</v>
      </c>
      <c r="G134" s="9">
        <f t="shared" si="6"/>
        <v>200</v>
      </c>
      <c r="H134" s="4"/>
      <c r="I134" s="9">
        <v>200</v>
      </c>
    </row>
    <row r="135" spans="1:9">
      <c r="A135" s="39"/>
      <c r="B135" s="40"/>
      <c r="C135" s="40"/>
      <c r="D135" s="41"/>
      <c r="E135" s="41"/>
      <c r="F135" s="35">
        <v>2019</v>
      </c>
      <c r="G135" s="8">
        <f t="shared" si="6"/>
        <v>200</v>
      </c>
      <c r="H135" s="5"/>
      <c r="I135" s="8">
        <v>200</v>
      </c>
    </row>
    <row r="136" spans="1:9">
      <c r="A136" s="39"/>
      <c r="B136" s="40"/>
      <c r="C136" s="40"/>
      <c r="D136" s="41"/>
      <c r="E136" s="41"/>
      <c r="F136" s="11">
        <v>2020</v>
      </c>
      <c r="G136" s="7">
        <f t="shared" si="6"/>
        <v>200</v>
      </c>
      <c r="H136" s="6"/>
      <c r="I136" s="7">
        <v>200</v>
      </c>
    </row>
    <row r="137" spans="1:9">
      <c r="A137" s="39" t="s">
        <v>69</v>
      </c>
      <c r="B137" s="40" t="s">
        <v>140</v>
      </c>
      <c r="C137" s="40" t="s">
        <v>11</v>
      </c>
      <c r="D137" s="41">
        <v>2018</v>
      </c>
      <c r="E137" s="52">
        <v>2020</v>
      </c>
      <c r="F137" s="12">
        <v>2018</v>
      </c>
      <c r="G137" s="9">
        <f t="shared" si="6"/>
        <v>100</v>
      </c>
      <c r="H137" s="4"/>
      <c r="I137" s="9">
        <v>100</v>
      </c>
    </row>
    <row r="138" spans="1:9">
      <c r="A138" s="39"/>
      <c r="B138" s="40"/>
      <c r="C138" s="40"/>
      <c r="D138" s="41"/>
      <c r="E138" s="52"/>
      <c r="F138" s="35">
        <v>2019</v>
      </c>
      <c r="G138" s="8">
        <f t="shared" si="6"/>
        <v>100</v>
      </c>
      <c r="H138" s="5"/>
      <c r="I138" s="8">
        <v>100</v>
      </c>
    </row>
    <row r="139" spans="1:9">
      <c r="A139" s="39"/>
      <c r="B139" s="40"/>
      <c r="C139" s="40"/>
      <c r="D139" s="41"/>
      <c r="E139" s="52"/>
      <c r="F139" s="11">
        <v>2020</v>
      </c>
      <c r="G139" s="7">
        <f t="shared" si="6"/>
        <v>100</v>
      </c>
      <c r="H139" s="6"/>
      <c r="I139" s="7">
        <v>100</v>
      </c>
    </row>
    <row r="140" spans="1:9">
      <c r="A140" s="39" t="s">
        <v>128</v>
      </c>
      <c r="B140" s="40" t="s">
        <v>139</v>
      </c>
      <c r="C140" s="40" t="s">
        <v>11</v>
      </c>
      <c r="D140" s="41">
        <v>2018</v>
      </c>
      <c r="E140" s="52">
        <v>2020</v>
      </c>
      <c r="F140" s="12">
        <v>2018</v>
      </c>
      <c r="G140" s="9">
        <f t="shared" si="6"/>
        <v>100</v>
      </c>
      <c r="H140" s="4"/>
      <c r="I140" s="9">
        <v>100</v>
      </c>
    </row>
    <row r="141" spans="1:9">
      <c r="A141" s="39"/>
      <c r="B141" s="40"/>
      <c r="C141" s="40"/>
      <c r="D141" s="41"/>
      <c r="E141" s="52"/>
      <c r="F141" s="35">
        <v>2019</v>
      </c>
      <c r="G141" s="8">
        <f t="shared" si="6"/>
        <v>100</v>
      </c>
      <c r="H141" s="5"/>
      <c r="I141" s="8">
        <v>100</v>
      </c>
    </row>
    <row r="142" spans="1:9" ht="24.75" customHeight="1">
      <c r="A142" s="39"/>
      <c r="B142" s="40"/>
      <c r="C142" s="40"/>
      <c r="D142" s="41"/>
      <c r="E142" s="52"/>
      <c r="F142" s="11">
        <v>2020</v>
      </c>
      <c r="G142" s="7">
        <f t="shared" si="6"/>
        <v>100</v>
      </c>
      <c r="H142" s="6"/>
      <c r="I142" s="7">
        <v>100</v>
      </c>
    </row>
  </sheetData>
  <mergeCells count="191">
    <mergeCell ref="A137:A139"/>
    <mergeCell ref="B137:B139"/>
    <mergeCell ref="C137:C139"/>
    <mergeCell ref="E43:E44"/>
    <mergeCell ref="A46:A49"/>
    <mergeCell ref="B46:B49"/>
    <mergeCell ref="A50:A53"/>
    <mergeCell ref="B50:B53"/>
    <mergeCell ref="C128:C129"/>
    <mergeCell ref="D128:D129"/>
    <mergeCell ref="E128:E129"/>
    <mergeCell ref="D137:D139"/>
    <mergeCell ref="E137:E139"/>
    <mergeCell ref="A113:E116"/>
    <mergeCell ref="A109:A112"/>
    <mergeCell ref="B109:B112"/>
    <mergeCell ref="E101:E102"/>
    <mergeCell ref="G121:G122"/>
    <mergeCell ref="A58:A59"/>
    <mergeCell ref="B58:B59"/>
    <mergeCell ref="C58:C59"/>
    <mergeCell ref="D58:D59"/>
    <mergeCell ref="E58:E59"/>
    <mergeCell ref="A43:A44"/>
    <mergeCell ref="B43:B44"/>
    <mergeCell ref="C43:C44"/>
    <mergeCell ref="D43:D44"/>
    <mergeCell ref="C46:C49"/>
    <mergeCell ref="D46:D49"/>
    <mergeCell ref="E46:E49"/>
    <mergeCell ref="A82:A85"/>
    <mergeCell ref="B82:B85"/>
    <mergeCell ref="C82:C85"/>
    <mergeCell ref="D82:D85"/>
    <mergeCell ref="E82:E85"/>
    <mergeCell ref="D101:D102"/>
    <mergeCell ref="A86:E89"/>
    <mergeCell ref="A90:A91"/>
    <mergeCell ref="B90:B91"/>
    <mergeCell ref="C90:C91"/>
    <mergeCell ref="C101:C102"/>
    <mergeCell ref="E7:I7"/>
    <mergeCell ref="G13:I14"/>
    <mergeCell ref="D14:D15"/>
    <mergeCell ref="E14:E15"/>
    <mergeCell ref="B13:B15"/>
    <mergeCell ref="C13:C15"/>
    <mergeCell ref="D13:E13"/>
    <mergeCell ref="A16:A20"/>
    <mergeCell ref="B16:B20"/>
    <mergeCell ref="C16:C20"/>
    <mergeCell ref="D16:D20"/>
    <mergeCell ref="E16:E20"/>
    <mergeCell ref="F13:F15"/>
    <mergeCell ref="A8:I8"/>
    <mergeCell ref="A9:I9"/>
    <mergeCell ref="A10:I10"/>
    <mergeCell ref="A11:I11"/>
    <mergeCell ref="A21:E24"/>
    <mergeCell ref="A13:A15"/>
    <mergeCell ref="B78:B81"/>
    <mergeCell ref="C78:C81"/>
    <mergeCell ref="D78:D81"/>
    <mergeCell ref="E78:E81"/>
    <mergeCell ref="C50:C53"/>
    <mergeCell ref="D50:D53"/>
    <mergeCell ref="E50:E53"/>
    <mergeCell ref="A76:A77"/>
    <mergeCell ref="B76:B77"/>
    <mergeCell ref="C76:C77"/>
    <mergeCell ref="D76:D77"/>
    <mergeCell ref="E76:E77"/>
    <mergeCell ref="A67:A68"/>
    <mergeCell ref="B67:B68"/>
    <mergeCell ref="C67:C68"/>
    <mergeCell ref="D73:D75"/>
    <mergeCell ref="E73:E75"/>
    <mergeCell ref="A25:E28"/>
    <mergeCell ref="D38:D39"/>
    <mergeCell ref="E38:E39"/>
    <mergeCell ref="A36:A37"/>
    <mergeCell ref="I119:I120"/>
    <mergeCell ref="G117:G118"/>
    <mergeCell ref="H117:H118"/>
    <mergeCell ref="I117:I118"/>
    <mergeCell ref="A119:A120"/>
    <mergeCell ref="B119:B120"/>
    <mergeCell ref="C119:C120"/>
    <mergeCell ref="D119:D120"/>
    <mergeCell ref="E119:E120"/>
    <mergeCell ref="A117:A118"/>
    <mergeCell ref="B117:B118"/>
    <mergeCell ref="C117:C118"/>
    <mergeCell ref="D117:D118"/>
    <mergeCell ref="E117:E118"/>
    <mergeCell ref="F117:F118"/>
    <mergeCell ref="F119:F120"/>
    <mergeCell ref="G119:G120"/>
    <mergeCell ref="H119:H120"/>
    <mergeCell ref="H121:H122"/>
    <mergeCell ref="I121:I122"/>
    <mergeCell ref="A121:A122"/>
    <mergeCell ref="B121:B122"/>
    <mergeCell ref="C121:C122"/>
    <mergeCell ref="A134:A136"/>
    <mergeCell ref="B134:B136"/>
    <mergeCell ref="C134:C136"/>
    <mergeCell ref="D134:D136"/>
    <mergeCell ref="E134:E136"/>
    <mergeCell ref="G128:G129"/>
    <mergeCell ref="I128:I129"/>
    <mergeCell ref="A131:A133"/>
    <mergeCell ref="B131:B133"/>
    <mergeCell ref="C131:C133"/>
    <mergeCell ref="D131:D133"/>
    <mergeCell ref="E131:E133"/>
    <mergeCell ref="F128:F129"/>
    <mergeCell ref="H128:H129"/>
    <mergeCell ref="G126:G127"/>
    <mergeCell ref="H126:H127"/>
    <mergeCell ref="I126:I127"/>
    <mergeCell ref="A128:A129"/>
    <mergeCell ref="B128:B129"/>
    <mergeCell ref="A140:A142"/>
    <mergeCell ref="B140:B142"/>
    <mergeCell ref="C140:C142"/>
    <mergeCell ref="D140:D142"/>
    <mergeCell ref="E140:E142"/>
    <mergeCell ref="E36:E37"/>
    <mergeCell ref="A38:A39"/>
    <mergeCell ref="B38:B39"/>
    <mergeCell ref="C38:C39"/>
    <mergeCell ref="B36:B37"/>
    <mergeCell ref="C36:C37"/>
    <mergeCell ref="D36:D37"/>
    <mergeCell ref="A40:A41"/>
    <mergeCell ref="B40:B41"/>
    <mergeCell ref="C40:C41"/>
    <mergeCell ref="D40:D41"/>
    <mergeCell ref="E40:E41"/>
    <mergeCell ref="A78:A81"/>
    <mergeCell ref="D67:D68"/>
    <mergeCell ref="E67:E68"/>
    <mergeCell ref="A63:A65"/>
    <mergeCell ref="A73:A75"/>
    <mergeCell ref="B73:B75"/>
    <mergeCell ref="C73:C75"/>
    <mergeCell ref="G90:G91"/>
    <mergeCell ref="H90:H91"/>
    <mergeCell ref="I90:I91"/>
    <mergeCell ref="C109:C112"/>
    <mergeCell ref="D109:D112"/>
    <mergeCell ref="E109:E112"/>
    <mergeCell ref="A105:A108"/>
    <mergeCell ref="B105:B108"/>
    <mergeCell ref="C105:C108"/>
    <mergeCell ref="D105:D108"/>
    <mergeCell ref="E105:E108"/>
    <mergeCell ref="A103:A104"/>
    <mergeCell ref="B103:B104"/>
    <mergeCell ref="C103:C104"/>
    <mergeCell ref="D103:D104"/>
    <mergeCell ref="E103:E104"/>
    <mergeCell ref="D90:D91"/>
    <mergeCell ref="E90:E91"/>
    <mergeCell ref="F90:F91"/>
    <mergeCell ref="D97:D98"/>
    <mergeCell ref="E97:E98"/>
    <mergeCell ref="A97:A98"/>
    <mergeCell ref="B97:B98"/>
    <mergeCell ref="C97:C98"/>
    <mergeCell ref="A126:A127"/>
    <mergeCell ref="B126:B127"/>
    <mergeCell ref="C126:C127"/>
    <mergeCell ref="D126:D127"/>
    <mergeCell ref="E126:E127"/>
    <mergeCell ref="F126:F127"/>
    <mergeCell ref="B63:B65"/>
    <mergeCell ref="C63:C65"/>
    <mergeCell ref="D63:D65"/>
    <mergeCell ref="E63:E65"/>
    <mergeCell ref="A123:A125"/>
    <mergeCell ref="B123:B125"/>
    <mergeCell ref="C123:C125"/>
    <mergeCell ref="D123:D125"/>
    <mergeCell ref="E123:E125"/>
    <mergeCell ref="D121:D122"/>
    <mergeCell ref="E121:E122"/>
    <mergeCell ref="F121:F122"/>
    <mergeCell ref="A101:A102"/>
    <mergeCell ref="B101:B102"/>
  </mergeCells>
  <hyperlinks>
    <hyperlink ref="B36" r:id="rId1" display="consultantplus://offline/ref=93A719C82B41F8FA8F68D74CDC3BFD5D2C3D5C28E94960778CA7ADA437i1u5J"/>
    <hyperlink ref="B90" r:id="rId2" display="consultantplus://offline/ref=93A719C82B41F8FA8F68D74CDC3BFD5D2C3D5C28E94960778CA7ADA437i1u5J"/>
  </hyperlinks>
  <pageMargins left="0.70866141732283472" right="0.70866141732283472" top="0.74803149606299213" bottom="0.74803149606299213" header="0.31496062992125984" footer="0.31496062992125984"/>
  <pageSetup paperSize="9" scale="75" fitToHeight="0" orientation="portrait"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2018-02-19T11:00:49Z</cp:lastPrinted>
  <dcterms:created xsi:type="dcterms:W3CDTF">2018-02-02T07:27:25Z</dcterms:created>
  <dcterms:modified xsi:type="dcterms:W3CDTF">2018-02-22T07:00:29Z</dcterms:modified>
</cp:coreProperties>
</file>