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1840" windowHeight="1258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I114" i="1"/>
  <c r="I104"/>
  <c r="G104" s="1"/>
  <c r="I102"/>
  <c r="G102" s="1"/>
  <c r="I101"/>
  <c r="G101" s="1"/>
  <c r="I103"/>
  <c r="G103" s="1"/>
  <c r="G142"/>
  <c r="G141"/>
  <c r="G140"/>
  <c r="G139"/>
  <c r="G138"/>
  <c r="G137"/>
  <c r="G136"/>
  <c r="G135"/>
  <c r="G134"/>
  <c r="G133"/>
  <c r="G132"/>
  <c r="G131"/>
  <c r="G128"/>
  <c r="G126"/>
  <c r="G125"/>
  <c r="G124"/>
  <c r="G123"/>
  <c r="G121"/>
  <c r="G119"/>
  <c r="G117"/>
  <c r="G112"/>
  <c r="G111"/>
  <c r="G110"/>
  <c r="G109"/>
  <c r="G108"/>
  <c r="G107"/>
  <c r="G106"/>
  <c r="G105"/>
  <c r="G100"/>
  <c r="G99"/>
  <c r="G96"/>
  <c r="G98"/>
  <c r="G97"/>
  <c r="G95"/>
  <c r="G94"/>
  <c r="G93"/>
  <c r="G92"/>
  <c r="G85"/>
  <c r="G84"/>
  <c r="G83"/>
  <c r="G82"/>
  <c r="G81"/>
  <c r="G80"/>
  <c r="G79"/>
  <c r="G78"/>
  <c r="G130"/>
  <c r="G72"/>
  <c r="G75"/>
  <c r="G74"/>
  <c r="G73"/>
  <c r="G71"/>
  <c r="G70"/>
  <c r="G69"/>
  <c r="G68"/>
  <c r="G67"/>
  <c r="G66"/>
  <c r="G62"/>
  <c r="G61"/>
  <c r="G60"/>
  <c r="G57"/>
  <c r="G56"/>
  <c r="G55"/>
  <c r="G54"/>
  <c r="G45"/>
  <c r="G44"/>
  <c r="G43"/>
  <c r="G42"/>
  <c r="G41"/>
  <c r="G40"/>
  <c r="G39"/>
  <c r="G38"/>
  <c r="G35"/>
  <c r="G33"/>
  <c r="G32"/>
  <c r="G31"/>
  <c r="G30"/>
  <c r="G29"/>
  <c r="H34" l="1"/>
  <c r="H51"/>
  <c r="I64"/>
  <c r="G64" s="1"/>
  <c r="I89"/>
  <c r="G89" s="1"/>
  <c r="I88"/>
  <c r="G88" s="1"/>
  <c r="I87"/>
  <c r="G87" s="1"/>
  <c r="H90"/>
  <c r="I90"/>
  <c r="I86" s="1"/>
  <c r="I116"/>
  <c r="G116" s="1"/>
  <c r="I115"/>
  <c r="G115" s="1"/>
  <c r="I113"/>
  <c r="G113" s="1"/>
  <c r="G114"/>
  <c r="I65"/>
  <c r="G65" s="1"/>
  <c r="I63"/>
  <c r="G63" s="1"/>
  <c r="I59"/>
  <c r="G59" s="1"/>
  <c r="I52"/>
  <c r="G52" s="1"/>
  <c r="I51"/>
  <c r="I37"/>
  <c r="I34"/>
  <c r="I36"/>
  <c r="I50"/>
  <c r="I58"/>
  <c r="H58"/>
  <c r="H37"/>
  <c r="H36"/>
  <c r="G129"/>
  <c r="G127"/>
  <c r="G122"/>
  <c r="G120"/>
  <c r="G118"/>
  <c r="G91"/>
  <c r="I53"/>
  <c r="G53" s="1"/>
  <c r="H50"/>
  <c r="I77"/>
  <c r="G77" s="1"/>
  <c r="I76"/>
  <c r="G76" s="1"/>
  <c r="G90" l="1"/>
  <c r="G51"/>
  <c r="G50"/>
  <c r="G58"/>
  <c r="G34"/>
  <c r="G37"/>
  <c r="G36"/>
  <c r="I46"/>
  <c r="I25" s="1"/>
  <c r="I47"/>
  <c r="I26" s="1"/>
  <c r="H86"/>
  <c r="G86" s="1"/>
  <c r="I49"/>
  <c r="H46"/>
  <c r="G46" s="1"/>
  <c r="I48"/>
  <c r="I21" l="1"/>
  <c r="I16" s="1"/>
  <c r="I22"/>
  <c r="I17" s="1"/>
  <c r="H25"/>
  <c r="H21" s="1"/>
  <c r="G49"/>
  <c r="I28"/>
  <c r="G48"/>
  <c r="I27"/>
  <c r="I23" s="1"/>
  <c r="I18" s="1"/>
  <c r="H47"/>
  <c r="G28" l="1"/>
  <c r="I24"/>
  <c r="G25"/>
  <c r="G47"/>
  <c r="H26"/>
  <c r="H16"/>
  <c r="G21"/>
  <c r="G27"/>
  <c r="I19" l="1"/>
  <c r="G24"/>
  <c r="G18"/>
  <c r="G23"/>
  <c r="G26"/>
  <c r="H22"/>
  <c r="H17" s="1"/>
  <c r="H20" s="1"/>
  <c r="G16"/>
  <c r="G19" l="1"/>
  <c r="I20"/>
  <c r="G22"/>
  <c r="G17"/>
  <c r="G20" l="1"/>
</calcChain>
</file>

<file path=xl/sharedStrings.xml><?xml version="1.0" encoding="utf-8"?>
<sst xmlns="http://schemas.openxmlformats.org/spreadsheetml/2006/main" count="198" uniqueCount="142">
  <si>
    <t>Наименование муниципальной программы, основные мероприятия</t>
  </si>
  <si>
    <t>Ответственный исполнитель</t>
  </si>
  <si>
    <t>Срок реализации</t>
  </si>
  <si>
    <t>Годы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</si>
  <si>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</si>
  <si>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</si>
  <si>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</si>
  <si>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</si>
  <si>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</si>
  <si>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</si>
  <si>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</si>
  <si>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</si>
  <si>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2017-2020</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</si>
  <si>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</si>
  <si>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</si>
  <si>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</si>
  <si>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</si>
  <si>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</si>
  <si>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</si>
  <si>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Реализация мероприятий в рамках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</si>
  <si>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</si>
  <si>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</si>
  <si>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</si>
  <si>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</si>
  <si>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</si>
  <si>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Реализация мероприятий в рамках государственной программы  Ленинградской области «Развитие автомобильных дорог Ленинградской области»</t>
  </si>
  <si>
    <t>Капитальный ремонт и ремонт автомобильных дорог общего пользования, местного значения</t>
  </si>
  <si>
    <t>Ремонт автомобильной дороги г. Приморск, ул. Береговая  до д. №50  (км  0+650 -  км 1+099),   Выборгский район Ленинградской области</t>
  </si>
  <si>
    <t xml:space="preserve">Ремонт автомобильной дороги г. Приморск, ул. Береговая  (км 1+099- км 1+ 500)   Выборгский район Ленинградской области </t>
  </si>
  <si>
    <t xml:space="preserve">Ремонт автомобильной дороги г. Приморск, ул. Береговая  (км 1+500- км 2+ 000)   Выборгский район Ленинградской области </t>
  </si>
  <si>
    <t>Капитальный ремонт и ремонт автомобильных дорог общего пользования местного значения, имеющих приоритетный социально значимый характер</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</si>
  <si>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</si>
  <si>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</si>
  <si>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</si>
  <si>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</si>
  <si>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Ремонт автомобильной дороги г. Приморск, ул. Лесная</t>
  </si>
  <si>
    <t xml:space="preserve">Ремонт  автомобильной  дороги  г. Приморск,  ул. Железнодорожная  </t>
  </si>
  <si>
    <t>Ямочный ремонт дорожного покрытия автомобильных дорог п. Глебычево, ул. Мира</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</si>
  <si>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</si>
  <si>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</si>
  <si>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</si>
  <si>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</si>
  <si>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</si>
  <si>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территорий многоквартирных домов № 5,6,11  п. Рябово</t>
  </si>
  <si>
    <t>Ремонт дорожного покрытия   проездов к  дворовой территории  многоквартирных домов по адресу: п. Рябово, д. 1,3,4,5</t>
  </si>
  <si>
    <t>Ремонт дорожного покрытия проезда к дворовой территории  многоквартирного дома по адресу: п. Ермилово,  ул. Физкультурная,  д. 15</t>
  </si>
  <si>
    <t>Ремонт дорожного покрытия проезда к  многоквартирным домам  №1,2,3,5,6,7,8,9  п. Глебычево, ул. Офицерская  (2241,0 м2)</t>
  </si>
  <si>
    <t xml:space="preserve">Ремонт дорожного покрытия проездов к дворовой территорий многоквартирных домов п. Ермилово-городок д.3,4,5 </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</si>
  <si>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</si>
  <si>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</si>
  <si>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</si>
  <si>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</si>
  <si>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</si>
  <si>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Ручная уборка мусора по обочинам дорог местного значения в пос. Глебычево, , п. Красная Долина, п. Рябово, п. Камышовка, г. Приморск, п. Ермилово</t>
  </si>
  <si>
    <t>Приобретение указателей с названиями улиц</t>
  </si>
  <si>
    <t>№ п/п</t>
  </si>
  <si>
    <t>Механизированная уборка дорог г. Приморск, п. Ермилово, п. Красная Долина, п. Рябово, п. Камышовка, д. Александровка, п. Заречье, п. Краснофлотское, п. Озерки, пос. Глебычево, пос. Прибылово, пос. Ключевое, п. Вязы, п. Малышево, Балтийское, Мамонтовка, Мысовое, Пионерское, Лужки</t>
  </si>
  <si>
    <t>ПЛАН</t>
  </si>
  <si>
    <t>реализации муниципальной программы</t>
  </si>
  <si>
    <t>"РАЗВИТИЕ АВТОМОБИЛЬНЫХ ДОРОГ НА ТЕРРИТОРИИ МО "ПРИМОРСКОЕ</t>
  </si>
  <si>
    <t>3.1</t>
  </si>
  <si>
    <t>3.2</t>
  </si>
  <si>
    <t>3.3</t>
  </si>
  <si>
    <t>3.4</t>
  </si>
  <si>
    <t>3.5</t>
  </si>
  <si>
    <t>3.6</t>
  </si>
  <si>
    <t>3.7</t>
  </si>
  <si>
    <t>3.8</t>
  </si>
  <si>
    <t>3.9</t>
  </si>
  <si>
    <t>3.10</t>
  </si>
  <si>
    <t>2.1</t>
  </si>
  <si>
    <t>2.2</t>
  </si>
  <si>
    <t>2.3</t>
  </si>
  <si>
    <t>2.4</t>
  </si>
  <si>
    <t>2.5</t>
  </si>
  <si>
    <t>2.6</t>
  </si>
  <si>
    <t>2.7</t>
  </si>
  <si>
    <t>2.8</t>
  </si>
  <si>
    <t>2.9</t>
  </si>
  <si>
    <t>2.11</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</si>
  <si>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</si>
  <si>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</si>
  <si>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</si>
  <si>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</si>
  <si>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Реализация мероприятий в рамках областного закона Ленинградской области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t>
  </si>
  <si>
    <t>Восстановление системы водоотвода вдоль автомобильной дороги ул. Железнодорожная с расчисткой от растительности</t>
  </si>
  <si>
    <t>1.3</t>
  </si>
  <si>
    <t>1.4</t>
  </si>
  <si>
    <t>1.5</t>
  </si>
  <si>
    <t>1.6</t>
  </si>
  <si>
    <t>1.6.1</t>
  </si>
  <si>
    <t>1.7</t>
  </si>
  <si>
    <t>1.7.1</t>
  </si>
  <si>
    <t>1.7.2</t>
  </si>
  <si>
    <t>1.7.3</t>
  </si>
  <si>
    <t>1.7.4</t>
  </si>
  <si>
    <t>1.7.5</t>
  </si>
  <si>
    <t>1.8</t>
  </si>
  <si>
    <t>1.8.1</t>
  </si>
  <si>
    <t>1.8.1.1</t>
  </si>
  <si>
    <t>1.8.1.2</t>
  </si>
  <si>
    <t>1.8.1.3</t>
  </si>
  <si>
    <t>1.8.1.4</t>
  </si>
  <si>
    <t>1.8.2</t>
  </si>
  <si>
    <t>1.8.2.1</t>
  </si>
  <si>
    <t>1.8.2.2</t>
  </si>
  <si>
    <t>1.8.2.3</t>
  </si>
  <si>
    <t>1.9</t>
  </si>
  <si>
    <t>1.9.1</t>
  </si>
  <si>
    <t>1.9.2</t>
  </si>
  <si>
    <t>1.10</t>
  </si>
  <si>
    <t>1.11</t>
  </si>
  <si>
    <t>1.12</t>
  </si>
  <si>
    <t>1.13</t>
  </si>
  <si>
    <t>1.14</t>
  </si>
  <si>
    <t>1.16</t>
  </si>
  <si>
    <t>1.17</t>
  </si>
  <si>
    <t>2.1.1</t>
  </si>
  <si>
    <t>2.1.2</t>
  </si>
  <si>
    <t>2.10</t>
  </si>
  <si>
    <t xml:space="preserve">к постановлению администрации </t>
  </si>
  <si>
    <t xml:space="preserve">муниципального образования </t>
  </si>
  <si>
    <t>«Приморское городское поселение»</t>
  </si>
  <si>
    <t>Выборгского района Ленинградской области</t>
  </si>
  <si>
    <t>от  _________________ 2018 г. № ______</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</si>
  <si>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</si>
  <si>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</si>
  <si>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</si>
  <si>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3.11</t>
  </si>
  <si>
    <t>Ямочный ремонт дорожного покрытия автомобильных дорог на территории МО "Приморское городское поселение"</t>
  </si>
  <si>
    <t>1.15</t>
  </si>
  <si>
    <t>Ремонт автомобильной дороги г. Приморск, ул. Агафонова</t>
  </si>
  <si>
    <t>1.        Основное мероприятие «Развитие автомобильных дорог»</t>
  </si>
  <si>
    <t>1.   Ремонт автомобильных дорог</t>
  </si>
  <si>
    <r>
      <t>Реализация мероприятий в рамках областного закона Ленинградской области от 12 мая 2015 года № 42-оз «О содействии развитию иных форм местного самоуправления на части территорий населенных пунктов Ленинградской области, являющихся</t>
    </r>
    <r>
      <rPr>
        <sz val="9"/>
        <rFont val="Times New Roman"/>
        <family val="1"/>
        <charset val="204"/>
      </rPr>
      <t xml:space="preserve"> </t>
    </r>
    <r>
      <rPr>
        <i/>
        <sz val="9"/>
        <rFont val="Times New Roman"/>
        <family val="1"/>
        <charset val="204"/>
      </rPr>
      <t>административными центрами поселений»</t>
    </r>
  </si>
  <si>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</si>
  <si>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r>
      <t xml:space="preserve">Ремонт автомобильной дороги г. Приморск,  ул. Пляжная  (км  </t>
    </r>
    <r>
      <rPr>
        <b/>
        <sz val="9"/>
        <rFont val="Times New Roman"/>
        <family val="1"/>
        <charset val="204"/>
      </rPr>
      <t>0+225 – км 0+675</t>
    </r>
    <r>
      <rPr>
        <sz val="9"/>
        <rFont val="Times New Roman"/>
        <family val="1"/>
        <charset val="204"/>
      </rPr>
      <t>)</t>
    </r>
  </si>
  <si>
    <t>2.        Капитальный ремонт  и ремонт дворовых территорий многоквартирных домов, проездов к дворовым территориям многоквартирных домов</t>
  </si>
  <si>
    <t>3.        Содержание автомобильных дорог</t>
  </si>
  <si>
    <t>Формирование и постановка на государственный кадастровый учет земельных участков под объектами транспортной коммуникаций (автомобильными дорогами)</t>
  </si>
  <si>
    <t>Комплекс кадастровых работ по постановке на государственный кадастровый учет объектов транспортной коммуникаций (автомобильных дорог)</t>
  </si>
  <si>
    <t>ГОРОДСКОЕ ПОСЕЛЕНИЕ"</t>
  </si>
</sst>
</file>

<file path=xl/styles.xml><?xml version="1.0" encoding="utf-8"?>
<styleSheet xmlns="http://schemas.openxmlformats.org/spreadsheetml/2006/main">
  <numFmts count="2">
    <numFmt numFmtId="41" formatCode="_-* #,##0_р_._-;\-* #,##0_р_._-;_-* &quot;-&quot;_р_._-;_-@_-"/>
    <numFmt numFmtId="164" formatCode="#,##0.0"/>
  </numFmts>
  <fonts count="12">
    <font>
      <sz val="11"/>
      <color theme="1"/>
      <name val="Calibri"/>
      <family val="2"/>
      <charset val="204"/>
      <scheme val="minor"/>
    </font>
    <font>
      <u/>
      <sz val="11"/>
      <color theme="10"/>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
      <b/>
      <i/>
      <sz val="9"/>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164" fontId="2" fillId="0" borderId="2"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64" fontId="3" fillId="0" borderId="2" xfId="0" applyNumberFormat="1" applyFont="1" applyBorder="1" applyAlignment="1">
      <alignment vertical="center" wrapText="1"/>
    </xf>
    <xf numFmtId="164" fontId="3" fillId="0" borderId="3" xfId="0" applyNumberFormat="1" applyFont="1" applyBorder="1" applyAlignment="1">
      <alignment vertical="center" wrapText="1"/>
    </xf>
    <xf numFmtId="164" fontId="3" fillId="0" borderId="4" xfId="0" applyNumberFormat="1" applyFont="1" applyBorder="1" applyAlignment="1">
      <alignment vertical="center" wrapText="1"/>
    </xf>
    <xf numFmtId="164" fontId="3" fillId="0" borderId="4" xfId="0" applyNumberFormat="1" applyFont="1" applyBorder="1" applyAlignment="1">
      <alignment horizontal="right" vertical="center" wrapText="1"/>
    </xf>
    <xf numFmtId="164" fontId="3" fillId="0" borderId="3"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xf numFmtId="0" fontId="4" fillId="0" borderId="0" xfId="0" applyFont="1" applyAlignment="1">
      <alignment horizontal="right"/>
    </xf>
    <xf numFmtId="164" fontId="3" fillId="0" borderId="1" xfId="0" applyNumberFormat="1" applyFont="1" applyBorder="1" applyAlignment="1">
      <alignment horizontal="right" vertical="center" wrapText="1"/>
    </xf>
    <xf numFmtId="41" fontId="5" fillId="0" borderId="0" xfId="0" applyNumberFormat="1" applyFont="1"/>
    <xf numFmtId="0" fontId="5" fillId="0" borderId="0" xfId="0" applyFont="1"/>
    <xf numFmtId="41" fontId="6" fillId="0" borderId="0" xfId="0" applyNumberFormat="1" applyFont="1" applyAlignment="1"/>
    <xf numFmtId="0" fontId="6" fillId="0" borderId="0" xfId="0" applyFont="1" applyAlignment="1"/>
    <xf numFmtId="0" fontId="5" fillId="0" borderId="0" xfId="0" applyFont="1" applyAlignment="1">
      <alignment horizontal="right"/>
    </xf>
    <xf numFmtId="41" fontId="8" fillId="0" borderId="0" xfId="0" applyNumberFormat="1" applyFont="1" applyAlignment="1">
      <alignment horizontal="center" vertical="center"/>
    </xf>
    <xf numFmtId="0" fontId="6" fillId="0" borderId="0" xfId="0" applyFont="1"/>
    <xf numFmtId="164" fontId="3" fillId="0" borderId="0" xfId="0" applyNumberFormat="1" applyFont="1"/>
    <xf numFmtId="164"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3" fillId="0" borderId="3" xfId="0" applyFont="1" applyBorder="1" applyAlignment="1">
      <alignment horizontal="center" vertical="center" wrapText="1"/>
    </xf>
    <xf numFmtId="164" fontId="10" fillId="0" borderId="0" xfId="0" applyNumberFormat="1" applyFont="1"/>
    <xf numFmtId="0" fontId="3"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right" vertical="center" wrapText="1"/>
    </xf>
    <xf numFmtId="0" fontId="3" fillId="0" borderId="5" xfId="0" applyFont="1" applyBorder="1" applyAlignment="1">
      <alignment horizontal="center" vertical="center" wrapText="1"/>
    </xf>
    <xf numFmtId="0" fontId="9" fillId="0" borderId="1" xfId="1" applyFont="1" applyBorder="1" applyAlignment="1">
      <alignment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1" fontId="3" fillId="0" borderId="1" xfId="0" applyNumberFormat="1" applyFont="1" applyBorder="1" applyAlignment="1">
      <alignment horizontal="center" vertical="center" wrapText="1"/>
    </xf>
    <xf numFmtId="0" fontId="6" fillId="0" borderId="0" xfId="0" applyFont="1" applyAlignment="1">
      <alignment horizontal="center"/>
    </xf>
    <xf numFmtId="164" fontId="3" fillId="0" borderId="1" xfId="0" applyNumberFormat="1" applyFont="1" applyBorder="1" applyAlignment="1">
      <alignment horizontal="center" vertical="center" wrapText="1"/>
    </xf>
    <xf numFmtId="0" fontId="7" fillId="0" borderId="0" xfId="0" applyFont="1" applyAlignment="1">
      <alignment horizontal="center" vertical="center"/>
    </xf>
    <xf numFmtId="49" fontId="3" fillId="0" borderId="1" xfId="0" applyNumberFormat="1" applyFont="1" applyBorder="1" applyAlignment="1">
      <alignment horizontal="center" vertical="top" wrapText="1"/>
    </xf>
    <xf numFmtId="0" fontId="9" fillId="0" borderId="1" xfId="0" applyFont="1" applyBorder="1" applyAlignment="1">
      <alignment vertical="center" wrapText="1"/>
    </xf>
    <xf numFmtId="0" fontId="10" fillId="0" borderId="1" xfId="0" applyFont="1" applyBorder="1" applyAlignment="1">
      <alignment vertical="center" wrapText="1"/>
    </xf>
    <xf numFmtId="49" fontId="11" fillId="0" borderId="1" xfId="1" applyNumberFormat="1"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93A719C82B41F8FA8F68D74CDC3BFD5D2C3D5C28E94960778CA7ADA437i1u5J" TargetMode="External"/><Relationship Id="rId1" Type="http://schemas.openxmlformats.org/officeDocument/2006/relationships/hyperlink" Target="consultantplus://offline/ref=93A719C82B41F8FA8F68D74CDC3BFD5D2C3D5C28E94960778CA7ADA437i1u5J" TargetMode="External"/></Relationships>
</file>

<file path=xl/worksheets/sheet1.xml><?xml version="1.0" encoding="utf-8"?>
<worksheet xmlns="http://schemas.openxmlformats.org/spreadsheetml/2006/main" xmlns:r="http://schemas.openxmlformats.org/officeDocument/2006/relationships">
  <dimension ref="A1:N142"/>
  <sheetViews>
    <sheetView tabSelected="1" view="pageBreakPreview" topLeftCell="A58" zoomScaleNormal="110" zoomScaleSheetLayoutView="100" workbookViewId="0">
      <selection activeCell="B67" sqref="B67:B68"/>
    </sheetView>
  </sheetViews>
  <sheetFormatPr defaultRowHeight="15"/>
  <cols>
    <col min="1" max="1" width="6.28515625" style="16" customWidth="1"/>
    <col min="2" max="2" width="39.5703125" style="17" customWidth="1"/>
    <col min="3" max="3" width="17.140625" style="17" customWidth="1"/>
    <col min="4" max="4" width="6.85546875" style="17" customWidth="1"/>
    <col min="5" max="5" width="6.5703125" style="17" customWidth="1"/>
    <col min="6" max="6" width="8.85546875" style="17" customWidth="1"/>
    <col min="7" max="7" width="11.7109375" style="36" customWidth="1"/>
    <col min="8" max="8" width="8.7109375" style="36" customWidth="1"/>
    <col min="9" max="9" width="10.42578125" style="36" customWidth="1"/>
    <col min="10" max="16384" width="9.140625" style="17"/>
  </cols>
  <sheetData>
    <row r="1" spans="1:14" ht="15.75">
      <c r="B1" s="13"/>
      <c r="C1" s="13"/>
      <c r="D1" s="13"/>
      <c r="E1" s="13"/>
      <c r="F1" s="13"/>
      <c r="G1" s="13"/>
      <c r="H1" s="13"/>
      <c r="I1" s="14" t="s">
        <v>125</v>
      </c>
    </row>
    <row r="2" spans="1:14" ht="15.75">
      <c r="B2" s="13"/>
      <c r="C2" s="13"/>
      <c r="D2" s="13"/>
      <c r="E2" s="13"/>
      <c r="F2" s="13"/>
      <c r="G2" s="13"/>
      <c r="H2" s="13"/>
      <c r="I2" s="14" t="s">
        <v>120</v>
      </c>
    </row>
    <row r="3" spans="1:14" ht="15.75">
      <c r="B3" s="13"/>
      <c r="C3" s="13"/>
      <c r="D3" s="13"/>
      <c r="E3" s="13"/>
      <c r="F3" s="13"/>
      <c r="G3" s="13"/>
      <c r="H3" s="13"/>
      <c r="I3" s="14" t="s">
        <v>121</v>
      </c>
    </row>
    <row r="4" spans="1:14" ht="15.75">
      <c r="B4" s="13"/>
      <c r="C4" s="13"/>
      <c r="D4" s="13"/>
      <c r="E4" s="13"/>
      <c r="F4" s="13"/>
      <c r="G4" s="13"/>
      <c r="H4" s="13"/>
      <c r="I4" s="14" t="s">
        <v>122</v>
      </c>
    </row>
    <row r="5" spans="1:14" ht="15.75">
      <c r="B5" s="13"/>
      <c r="C5" s="13"/>
      <c r="D5" s="13"/>
      <c r="E5" s="13"/>
      <c r="F5" s="13"/>
      <c r="G5" s="13"/>
      <c r="H5" s="13"/>
      <c r="I5" s="14" t="s">
        <v>123</v>
      </c>
    </row>
    <row r="6" spans="1:14" ht="15.75">
      <c r="B6" s="13"/>
      <c r="C6" s="13"/>
      <c r="D6" s="13"/>
      <c r="E6" s="13"/>
      <c r="F6" s="13"/>
      <c r="G6" s="13"/>
      <c r="H6" s="13"/>
      <c r="I6" s="14" t="s">
        <v>124</v>
      </c>
    </row>
    <row r="7" spans="1:14">
      <c r="A7" s="18"/>
      <c r="B7" s="19"/>
      <c r="C7" s="19"/>
      <c r="D7" s="19"/>
      <c r="E7" s="60"/>
      <c r="F7" s="60"/>
      <c r="G7" s="60"/>
      <c r="H7" s="60"/>
      <c r="I7" s="60"/>
      <c r="N7" s="20"/>
    </row>
    <row r="8" spans="1:14" ht="18.75">
      <c r="A8" s="62" t="s">
        <v>57</v>
      </c>
      <c r="B8" s="62"/>
      <c r="C8" s="62"/>
      <c r="D8" s="62"/>
      <c r="E8" s="62"/>
      <c r="F8" s="62"/>
      <c r="G8" s="62"/>
      <c r="H8" s="62"/>
      <c r="I8" s="62"/>
    </row>
    <row r="9" spans="1:14" ht="18.75">
      <c r="A9" s="62" t="s">
        <v>58</v>
      </c>
      <c r="B9" s="62"/>
      <c r="C9" s="62"/>
      <c r="D9" s="62"/>
      <c r="E9" s="62"/>
      <c r="F9" s="62"/>
      <c r="G9" s="62"/>
      <c r="H9" s="62"/>
      <c r="I9" s="62"/>
    </row>
    <row r="10" spans="1:14" ht="18.75">
      <c r="A10" s="62" t="s">
        <v>59</v>
      </c>
      <c r="B10" s="62"/>
      <c r="C10" s="62"/>
      <c r="D10" s="62"/>
      <c r="E10" s="62"/>
      <c r="F10" s="62"/>
      <c r="G10" s="62"/>
      <c r="H10" s="62"/>
      <c r="I10" s="62"/>
    </row>
    <row r="11" spans="1:14" ht="18.75">
      <c r="A11" s="62" t="s">
        <v>141</v>
      </c>
      <c r="B11" s="62"/>
      <c r="C11" s="62"/>
      <c r="D11" s="62"/>
      <c r="E11" s="62"/>
      <c r="F11" s="62"/>
      <c r="G11" s="62"/>
      <c r="H11" s="62"/>
      <c r="I11" s="62"/>
    </row>
    <row r="12" spans="1:14" ht="15.75">
      <c r="A12" s="21"/>
      <c r="B12" s="22"/>
      <c r="C12" s="22"/>
      <c r="D12" s="22"/>
      <c r="E12" s="22"/>
      <c r="F12" s="22"/>
      <c r="G12" s="23"/>
      <c r="H12" s="23"/>
      <c r="I12" s="23"/>
    </row>
    <row r="13" spans="1:14">
      <c r="A13" s="59" t="s">
        <v>55</v>
      </c>
      <c r="B13" s="41" t="s">
        <v>0</v>
      </c>
      <c r="C13" s="41" t="s">
        <v>1</v>
      </c>
      <c r="D13" s="41" t="s">
        <v>2</v>
      </c>
      <c r="E13" s="41"/>
      <c r="F13" s="41" t="s">
        <v>3</v>
      </c>
      <c r="G13" s="61" t="s">
        <v>4</v>
      </c>
      <c r="H13" s="61"/>
      <c r="I13" s="61"/>
    </row>
    <row r="14" spans="1:14">
      <c r="A14" s="59"/>
      <c r="B14" s="41"/>
      <c r="C14" s="41"/>
      <c r="D14" s="41" t="s">
        <v>5</v>
      </c>
      <c r="E14" s="41" t="s">
        <v>6</v>
      </c>
      <c r="F14" s="41"/>
      <c r="G14" s="61"/>
      <c r="H14" s="61"/>
      <c r="I14" s="61"/>
    </row>
    <row r="15" spans="1:14" ht="24">
      <c r="A15" s="59"/>
      <c r="B15" s="41"/>
      <c r="C15" s="41"/>
      <c r="D15" s="41"/>
      <c r="E15" s="41"/>
      <c r="F15" s="48"/>
      <c r="G15" s="24" t="s">
        <v>7</v>
      </c>
      <c r="H15" s="24" t="s">
        <v>8</v>
      </c>
      <c r="I15" s="24" t="s">
        <v>9</v>
      </c>
    </row>
    <row r="16" spans="1:14">
      <c r="A16" s="59"/>
      <c r="B16" s="45" t="s">
        <v>10</v>
      </c>
      <c r="C16" s="40" t="s">
        <v>11</v>
      </c>
      <c r="D16" s="41">
        <v>2017</v>
      </c>
      <c r="E16" s="52">
        <v>2020</v>
      </c>
      <c r="F16" s="25">
        <v>2017</v>
      </c>
      <c r="G16" s="1">
        <f t="shared" ref="G16:G24" si="0">SUM(H16:I16)</f>
        <v>20489.5</v>
      </c>
      <c r="H16" s="1">
        <f>H21</f>
        <v>9981.1999999999989</v>
      </c>
      <c r="I16" s="1">
        <f>SUM(I21)</f>
        <v>10508.3</v>
      </c>
    </row>
    <row r="17" spans="1:9">
      <c r="A17" s="59"/>
      <c r="B17" s="46"/>
      <c r="C17" s="40"/>
      <c r="D17" s="41"/>
      <c r="E17" s="52"/>
      <c r="F17" s="26">
        <v>2018</v>
      </c>
      <c r="G17" s="2">
        <f t="shared" si="0"/>
        <v>21934.400000000001</v>
      </c>
      <c r="H17" s="2">
        <f>H22</f>
        <v>3086.4</v>
      </c>
      <c r="I17" s="2">
        <f>I22</f>
        <v>18848</v>
      </c>
    </row>
    <row r="18" spans="1:9">
      <c r="A18" s="59"/>
      <c r="B18" s="46"/>
      <c r="C18" s="40"/>
      <c r="D18" s="41"/>
      <c r="E18" s="52"/>
      <c r="F18" s="26">
        <v>2019</v>
      </c>
      <c r="G18" s="2">
        <f t="shared" si="0"/>
        <v>6416.3</v>
      </c>
      <c r="H18" s="2"/>
      <c r="I18" s="2">
        <f>SUM(I23)</f>
        <v>6416.3</v>
      </c>
    </row>
    <row r="19" spans="1:9">
      <c r="A19" s="59"/>
      <c r="B19" s="46"/>
      <c r="C19" s="40"/>
      <c r="D19" s="41"/>
      <c r="E19" s="52"/>
      <c r="F19" s="26">
        <v>2020</v>
      </c>
      <c r="G19" s="2">
        <f t="shared" si="0"/>
        <v>8062.6</v>
      </c>
      <c r="H19" s="2"/>
      <c r="I19" s="2">
        <f>SUM(I24)</f>
        <v>8062.6</v>
      </c>
    </row>
    <row r="20" spans="1:9">
      <c r="A20" s="59"/>
      <c r="B20" s="47"/>
      <c r="C20" s="40"/>
      <c r="D20" s="41"/>
      <c r="E20" s="52"/>
      <c r="F20" s="26" t="s">
        <v>12</v>
      </c>
      <c r="G20" s="3">
        <f t="shared" si="0"/>
        <v>56902.799999999996</v>
      </c>
      <c r="H20" s="3">
        <f>SUM(H16:H19)</f>
        <v>13067.599999999999</v>
      </c>
      <c r="I20" s="3">
        <f>SUM(I16:I19)</f>
        <v>43835.199999999997</v>
      </c>
    </row>
    <row r="21" spans="1:9">
      <c r="A21" s="57" t="s">
        <v>132</v>
      </c>
      <c r="B21" s="57"/>
      <c r="C21" s="57"/>
      <c r="D21" s="57"/>
      <c r="E21" s="58"/>
      <c r="F21" s="25">
        <v>2017</v>
      </c>
      <c r="G21" s="1">
        <f t="shared" si="0"/>
        <v>20489.5</v>
      </c>
      <c r="H21" s="1">
        <f>H25+H86</f>
        <v>9981.1999999999989</v>
      </c>
      <c r="I21" s="1">
        <f>SUM(I25+I86+I113)</f>
        <v>10508.3</v>
      </c>
    </row>
    <row r="22" spans="1:9">
      <c r="A22" s="57"/>
      <c r="B22" s="57"/>
      <c r="C22" s="57"/>
      <c r="D22" s="57"/>
      <c r="E22" s="58"/>
      <c r="F22" s="27">
        <v>2018</v>
      </c>
      <c r="G22" s="2">
        <f t="shared" si="0"/>
        <v>21934.400000000001</v>
      </c>
      <c r="H22" s="2">
        <f>H26</f>
        <v>3086.4</v>
      </c>
      <c r="I22" s="2">
        <f>I26+I87+I114</f>
        <v>18848</v>
      </c>
    </row>
    <row r="23" spans="1:9">
      <c r="A23" s="57"/>
      <c r="B23" s="57"/>
      <c r="C23" s="57"/>
      <c r="D23" s="57"/>
      <c r="E23" s="58"/>
      <c r="F23" s="26">
        <v>2019</v>
      </c>
      <c r="G23" s="2">
        <f t="shared" si="0"/>
        <v>6416.3</v>
      </c>
      <c r="H23" s="2"/>
      <c r="I23" s="2">
        <f>SUM(I27+I88+I115)</f>
        <v>6416.3</v>
      </c>
    </row>
    <row r="24" spans="1:9">
      <c r="A24" s="57"/>
      <c r="B24" s="57"/>
      <c r="C24" s="57"/>
      <c r="D24" s="57"/>
      <c r="E24" s="58"/>
      <c r="F24" s="28">
        <v>2020</v>
      </c>
      <c r="G24" s="3">
        <f t="shared" si="0"/>
        <v>8062.6</v>
      </c>
      <c r="H24" s="3"/>
      <c r="I24" s="3">
        <f>SUM(I28+I89+I116)</f>
        <v>8062.6</v>
      </c>
    </row>
    <row r="25" spans="1:9">
      <c r="A25" s="57" t="s">
        <v>133</v>
      </c>
      <c r="B25" s="57"/>
      <c r="C25" s="57"/>
      <c r="D25" s="57"/>
      <c r="E25" s="58"/>
      <c r="F25" s="25">
        <v>2017</v>
      </c>
      <c r="G25" s="1">
        <f t="shared" ref="G25:G56" si="1">SUM(H25:I25)</f>
        <v>14399.099999999999</v>
      </c>
      <c r="H25" s="1">
        <f>SUM(H34+H36+H46)</f>
        <v>9668.7999999999993</v>
      </c>
      <c r="I25" s="1">
        <f>SUM(I29+I30+I31+I32+I33+I34+I36+I46+I78+I82)</f>
        <v>4730.3</v>
      </c>
    </row>
    <row r="26" spans="1:9">
      <c r="A26" s="57"/>
      <c r="B26" s="57"/>
      <c r="C26" s="57"/>
      <c r="D26" s="57"/>
      <c r="E26" s="58"/>
      <c r="F26" s="26">
        <v>2018</v>
      </c>
      <c r="G26" s="2">
        <f t="shared" si="1"/>
        <v>12616.1</v>
      </c>
      <c r="H26" s="2">
        <f>H37+H47</f>
        <v>3086.4</v>
      </c>
      <c r="I26" s="2">
        <f>SUM(I37+I47+I63+I69+I70+I71+I72+I73+I79+I83)</f>
        <v>9529.7000000000007</v>
      </c>
    </row>
    <row r="27" spans="1:9">
      <c r="A27" s="57"/>
      <c r="B27" s="57"/>
      <c r="C27" s="57"/>
      <c r="D27" s="57"/>
      <c r="E27" s="58"/>
      <c r="F27" s="26">
        <v>2019</v>
      </c>
      <c r="G27" s="2">
        <f t="shared" si="1"/>
        <v>754.8</v>
      </c>
      <c r="H27" s="2"/>
      <c r="I27" s="2">
        <f>SUM(I48+I64+I76+I74+I80+I84)</f>
        <v>754.8</v>
      </c>
    </row>
    <row r="28" spans="1:9">
      <c r="A28" s="57"/>
      <c r="B28" s="57"/>
      <c r="C28" s="57"/>
      <c r="D28" s="57"/>
      <c r="E28" s="58"/>
      <c r="F28" s="28">
        <v>2020</v>
      </c>
      <c r="G28" s="3">
        <f t="shared" si="1"/>
        <v>1310.3000000000002</v>
      </c>
      <c r="H28" s="3"/>
      <c r="I28" s="3">
        <f>SUM(I49+I65+I77+I75+I81+I85)</f>
        <v>1310.3000000000002</v>
      </c>
    </row>
    <row r="29" spans="1:9" ht="36">
      <c r="A29" s="29" t="s">
        <v>82</v>
      </c>
      <c r="B29" s="30" t="s">
        <v>13</v>
      </c>
      <c r="C29" s="30" t="s">
        <v>11</v>
      </c>
      <c r="D29" s="31">
        <v>2017</v>
      </c>
      <c r="E29" s="31">
        <v>2017</v>
      </c>
      <c r="F29" s="11">
        <v>2017</v>
      </c>
      <c r="G29" s="7">
        <f t="shared" si="1"/>
        <v>464.3</v>
      </c>
      <c r="H29" s="7"/>
      <c r="I29" s="7">
        <v>464.3</v>
      </c>
    </row>
    <row r="30" spans="1:9" ht="48">
      <c r="A30" s="29" t="s">
        <v>83</v>
      </c>
      <c r="B30" s="30" t="s">
        <v>14</v>
      </c>
      <c r="C30" s="30" t="s">
        <v>11</v>
      </c>
      <c r="D30" s="31">
        <v>2017</v>
      </c>
      <c r="E30" s="31">
        <v>2017</v>
      </c>
      <c r="F30" s="31">
        <v>2017</v>
      </c>
      <c r="G30" s="15">
        <f t="shared" si="1"/>
        <v>97.4</v>
      </c>
      <c r="H30" s="15"/>
      <c r="I30" s="15">
        <v>97.4</v>
      </c>
    </row>
    <row r="31" spans="1:9" ht="36">
      <c r="A31" s="29" t="s">
        <v>86</v>
      </c>
      <c r="B31" s="30" t="s">
        <v>15</v>
      </c>
      <c r="C31" s="30" t="s">
        <v>11</v>
      </c>
      <c r="D31" s="31">
        <v>2017</v>
      </c>
      <c r="E31" s="31">
        <v>2017</v>
      </c>
      <c r="F31" s="31">
        <v>2017</v>
      </c>
      <c r="G31" s="15">
        <f t="shared" si="1"/>
        <v>47.6</v>
      </c>
      <c r="H31" s="15"/>
      <c r="I31" s="15">
        <v>47.6</v>
      </c>
    </row>
    <row r="32" spans="1:9" ht="36">
      <c r="A32" s="29" t="s">
        <v>87</v>
      </c>
      <c r="B32" s="30" t="s">
        <v>16</v>
      </c>
      <c r="C32" s="30" t="s">
        <v>11</v>
      </c>
      <c r="D32" s="31">
        <v>2017</v>
      </c>
      <c r="E32" s="31">
        <v>2017</v>
      </c>
      <c r="F32" s="31">
        <v>2017</v>
      </c>
      <c r="G32" s="15">
        <f t="shared" si="1"/>
        <v>400</v>
      </c>
      <c r="H32" s="15"/>
      <c r="I32" s="15">
        <v>400</v>
      </c>
    </row>
    <row r="33" spans="1:9" ht="48">
      <c r="A33" s="29" t="s">
        <v>88</v>
      </c>
      <c r="B33" s="30" t="s">
        <v>17</v>
      </c>
      <c r="C33" s="30" t="s">
        <v>11</v>
      </c>
      <c r="D33" s="31">
        <v>2017</v>
      </c>
      <c r="E33" s="31">
        <v>2017</v>
      </c>
      <c r="F33" s="31">
        <v>2017</v>
      </c>
      <c r="G33" s="15">
        <f t="shared" si="1"/>
        <v>200</v>
      </c>
      <c r="H33" s="15"/>
      <c r="I33" s="15">
        <v>200</v>
      </c>
    </row>
    <row r="34" spans="1:9" ht="74.25" customHeight="1">
      <c r="A34" s="32" t="s">
        <v>89</v>
      </c>
      <c r="B34" s="33" t="s">
        <v>134</v>
      </c>
      <c r="C34" s="34"/>
      <c r="D34" s="12">
        <v>2017</v>
      </c>
      <c r="E34" s="12">
        <v>2017</v>
      </c>
      <c r="F34" s="12">
        <v>2017</v>
      </c>
      <c r="G34" s="9">
        <f t="shared" si="1"/>
        <v>1567.8</v>
      </c>
      <c r="H34" s="9">
        <f>SUM(H35)</f>
        <v>1087</v>
      </c>
      <c r="I34" s="9">
        <f>SUM(I35)</f>
        <v>480.8</v>
      </c>
    </row>
    <row r="35" spans="1:9" ht="36">
      <c r="A35" s="29" t="s">
        <v>90</v>
      </c>
      <c r="B35" s="30" t="s">
        <v>33</v>
      </c>
      <c r="C35" s="30" t="s">
        <v>11</v>
      </c>
      <c r="D35" s="31">
        <v>2017</v>
      </c>
      <c r="E35" s="31">
        <v>2017</v>
      </c>
      <c r="F35" s="31">
        <v>2017</v>
      </c>
      <c r="G35" s="15">
        <f t="shared" si="1"/>
        <v>1567.8</v>
      </c>
      <c r="H35" s="15">
        <v>1087</v>
      </c>
      <c r="I35" s="15">
        <v>480.8</v>
      </c>
    </row>
    <row r="36" spans="1:9" ht="28.5" customHeight="1">
      <c r="A36" s="39" t="s">
        <v>91</v>
      </c>
      <c r="B36" s="53" t="s">
        <v>19</v>
      </c>
      <c r="C36" s="40" t="s">
        <v>11</v>
      </c>
      <c r="D36" s="41">
        <v>2017</v>
      </c>
      <c r="E36" s="52">
        <v>2018</v>
      </c>
      <c r="F36" s="12">
        <v>2017</v>
      </c>
      <c r="G36" s="9">
        <f t="shared" si="1"/>
        <v>659.8</v>
      </c>
      <c r="H36" s="9">
        <f>SUM(H38+H40+H42+H43)</f>
        <v>457</v>
      </c>
      <c r="I36" s="9">
        <f>SUM(I38+I40+I42+I43)</f>
        <v>202.8</v>
      </c>
    </row>
    <row r="37" spans="1:9" ht="33.75" customHeight="1">
      <c r="A37" s="39"/>
      <c r="B37" s="53"/>
      <c r="C37" s="40"/>
      <c r="D37" s="41"/>
      <c r="E37" s="52"/>
      <c r="F37" s="11">
        <v>2018</v>
      </c>
      <c r="G37" s="7">
        <f t="shared" si="1"/>
        <v>1100</v>
      </c>
      <c r="H37" s="7">
        <f>SUM(H39+H41+H44+H45)</f>
        <v>800</v>
      </c>
      <c r="I37" s="7">
        <f>SUM(I39+I41+I44+I45)</f>
        <v>300</v>
      </c>
    </row>
    <row r="38" spans="1:9" ht="22.5" customHeight="1">
      <c r="A38" s="39" t="s">
        <v>92</v>
      </c>
      <c r="B38" s="40" t="s">
        <v>20</v>
      </c>
      <c r="C38" s="40" t="s">
        <v>11</v>
      </c>
      <c r="D38" s="41">
        <v>2017</v>
      </c>
      <c r="E38" s="41">
        <v>2018</v>
      </c>
      <c r="F38" s="12">
        <v>2017</v>
      </c>
      <c r="G38" s="9">
        <f t="shared" si="1"/>
        <v>188.3</v>
      </c>
      <c r="H38" s="9">
        <v>150.80000000000001</v>
      </c>
      <c r="I38" s="9">
        <v>37.5</v>
      </c>
    </row>
    <row r="39" spans="1:9" ht="18.75" customHeight="1">
      <c r="A39" s="39"/>
      <c r="B39" s="40"/>
      <c r="C39" s="40"/>
      <c r="D39" s="41"/>
      <c r="E39" s="41"/>
      <c r="F39" s="11">
        <v>2018</v>
      </c>
      <c r="G39" s="7">
        <f t="shared" si="1"/>
        <v>250</v>
      </c>
      <c r="H39" s="7">
        <v>200</v>
      </c>
      <c r="I39" s="7">
        <v>50</v>
      </c>
    </row>
    <row r="40" spans="1:9">
      <c r="A40" s="39" t="s">
        <v>93</v>
      </c>
      <c r="B40" s="40" t="s">
        <v>21</v>
      </c>
      <c r="C40" s="40" t="s">
        <v>11</v>
      </c>
      <c r="D40" s="41">
        <v>2017</v>
      </c>
      <c r="E40" s="41">
        <v>2018</v>
      </c>
      <c r="F40" s="12">
        <v>2017</v>
      </c>
      <c r="G40" s="9">
        <f t="shared" si="1"/>
        <v>112.9</v>
      </c>
      <c r="H40" s="9">
        <v>75.5</v>
      </c>
      <c r="I40" s="9">
        <v>37.4</v>
      </c>
    </row>
    <row r="41" spans="1:9" ht="20.25" customHeight="1">
      <c r="A41" s="39"/>
      <c r="B41" s="40"/>
      <c r="C41" s="40"/>
      <c r="D41" s="41"/>
      <c r="E41" s="41"/>
      <c r="F41" s="11">
        <v>2018</v>
      </c>
      <c r="G41" s="7">
        <f t="shared" si="1"/>
        <v>250</v>
      </c>
      <c r="H41" s="7">
        <v>200</v>
      </c>
      <c r="I41" s="7">
        <v>50</v>
      </c>
    </row>
    <row r="42" spans="1:9" ht="38.25" customHeight="1">
      <c r="A42" s="29" t="s">
        <v>94</v>
      </c>
      <c r="B42" s="30" t="s">
        <v>22</v>
      </c>
      <c r="C42" s="30" t="s">
        <v>11</v>
      </c>
      <c r="D42" s="31">
        <v>2017</v>
      </c>
      <c r="E42" s="31">
        <v>2017</v>
      </c>
      <c r="F42" s="31">
        <v>2017</v>
      </c>
      <c r="G42" s="15">
        <f t="shared" si="1"/>
        <v>114.4</v>
      </c>
      <c r="H42" s="15">
        <v>76.5</v>
      </c>
      <c r="I42" s="15">
        <v>37.9</v>
      </c>
    </row>
    <row r="43" spans="1:9">
      <c r="A43" s="39" t="s">
        <v>95</v>
      </c>
      <c r="B43" s="40" t="s">
        <v>23</v>
      </c>
      <c r="C43" s="40" t="s">
        <v>11</v>
      </c>
      <c r="D43" s="41">
        <v>2017</v>
      </c>
      <c r="E43" s="41">
        <v>2018</v>
      </c>
      <c r="F43" s="12">
        <v>2017</v>
      </c>
      <c r="G43" s="9">
        <f t="shared" si="1"/>
        <v>244.2</v>
      </c>
      <c r="H43" s="9">
        <v>154.19999999999999</v>
      </c>
      <c r="I43" s="9">
        <v>90</v>
      </c>
    </row>
    <row r="44" spans="1:9" ht="20.25" customHeight="1">
      <c r="A44" s="39"/>
      <c r="B44" s="40"/>
      <c r="C44" s="40"/>
      <c r="D44" s="41"/>
      <c r="E44" s="41"/>
      <c r="F44" s="11">
        <v>2018</v>
      </c>
      <c r="G44" s="7">
        <f t="shared" si="1"/>
        <v>300</v>
      </c>
      <c r="H44" s="7">
        <v>200</v>
      </c>
      <c r="I44" s="7">
        <v>100</v>
      </c>
    </row>
    <row r="45" spans="1:9" ht="37.5" customHeight="1">
      <c r="A45" s="29" t="s">
        <v>96</v>
      </c>
      <c r="B45" s="30" t="s">
        <v>24</v>
      </c>
      <c r="C45" s="30" t="s">
        <v>11</v>
      </c>
      <c r="D45" s="31">
        <v>2018</v>
      </c>
      <c r="E45" s="31">
        <v>2018</v>
      </c>
      <c r="F45" s="31">
        <v>2018</v>
      </c>
      <c r="G45" s="15">
        <f t="shared" si="1"/>
        <v>300</v>
      </c>
      <c r="H45" s="15">
        <v>200</v>
      </c>
      <c r="I45" s="15">
        <v>100</v>
      </c>
    </row>
    <row r="46" spans="1:9">
      <c r="A46" s="39" t="s">
        <v>97</v>
      </c>
      <c r="B46" s="64" t="s">
        <v>25</v>
      </c>
      <c r="C46" s="65"/>
      <c r="D46" s="41">
        <v>2017</v>
      </c>
      <c r="E46" s="52">
        <v>2020</v>
      </c>
      <c r="F46" s="12">
        <v>2017</v>
      </c>
      <c r="G46" s="9">
        <f t="shared" si="1"/>
        <v>10833.5</v>
      </c>
      <c r="H46" s="9">
        <f>SUM(H50+H58)</f>
        <v>8124.8</v>
      </c>
      <c r="I46" s="9">
        <f>SUM(I50+I58)</f>
        <v>2708.7</v>
      </c>
    </row>
    <row r="47" spans="1:9">
      <c r="A47" s="39"/>
      <c r="B47" s="64"/>
      <c r="C47" s="65"/>
      <c r="D47" s="41"/>
      <c r="E47" s="52"/>
      <c r="F47" s="35">
        <v>2018</v>
      </c>
      <c r="G47" s="8">
        <f t="shared" si="1"/>
        <v>4497.3999999999996</v>
      </c>
      <c r="H47" s="8">
        <f>H51</f>
        <v>2286.4</v>
      </c>
      <c r="I47" s="8">
        <f>SUM(I51+I59)</f>
        <v>2211</v>
      </c>
    </row>
    <row r="48" spans="1:9">
      <c r="A48" s="39"/>
      <c r="B48" s="64"/>
      <c r="C48" s="65"/>
      <c r="D48" s="41"/>
      <c r="E48" s="52"/>
      <c r="F48" s="35">
        <v>2019</v>
      </c>
      <c r="G48" s="8">
        <f t="shared" si="1"/>
        <v>231</v>
      </c>
      <c r="H48" s="8"/>
      <c r="I48" s="8">
        <f>SUM(I52)</f>
        <v>231</v>
      </c>
    </row>
    <row r="49" spans="1:9">
      <c r="A49" s="39"/>
      <c r="B49" s="64"/>
      <c r="C49" s="65"/>
      <c r="D49" s="41"/>
      <c r="E49" s="52"/>
      <c r="F49" s="11">
        <v>2020</v>
      </c>
      <c r="G49" s="7">
        <f t="shared" si="1"/>
        <v>231</v>
      </c>
      <c r="H49" s="7"/>
      <c r="I49" s="7">
        <f>SUM(I53)</f>
        <v>231</v>
      </c>
    </row>
    <row r="50" spans="1:9" ht="15" customHeight="1">
      <c r="A50" s="39" t="s">
        <v>98</v>
      </c>
      <c r="B50" s="64" t="s">
        <v>26</v>
      </c>
      <c r="C50" s="40"/>
      <c r="D50" s="41">
        <v>2017</v>
      </c>
      <c r="E50" s="52">
        <v>2020</v>
      </c>
      <c r="F50" s="12">
        <v>2017</v>
      </c>
      <c r="G50" s="9">
        <f t="shared" si="1"/>
        <v>3051.5</v>
      </c>
      <c r="H50" s="9">
        <f>SUM(H54)</f>
        <v>2288.5</v>
      </c>
      <c r="I50" s="9">
        <f>SUM(I54)</f>
        <v>763</v>
      </c>
    </row>
    <row r="51" spans="1:9" ht="15" customHeight="1">
      <c r="A51" s="39"/>
      <c r="B51" s="64"/>
      <c r="C51" s="40"/>
      <c r="D51" s="41"/>
      <c r="E51" s="52"/>
      <c r="F51" s="35">
        <v>2018</v>
      </c>
      <c r="G51" s="8">
        <f t="shared" si="1"/>
        <v>4166.3999999999996</v>
      </c>
      <c r="H51" s="8">
        <f>SUM(H55)</f>
        <v>2286.4</v>
      </c>
      <c r="I51" s="8">
        <f>I55</f>
        <v>1880</v>
      </c>
    </row>
    <row r="52" spans="1:9" ht="15" customHeight="1">
      <c r="A52" s="39"/>
      <c r="B52" s="64"/>
      <c r="C52" s="40"/>
      <c r="D52" s="41"/>
      <c r="E52" s="52"/>
      <c r="F52" s="35">
        <v>2019</v>
      </c>
      <c r="G52" s="8">
        <f t="shared" si="1"/>
        <v>231</v>
      </c>
      <c r="H52" s="8"/>
      <c r="I52" s="8">
        <f>SUM(I56)</f>
        <v>231</v>
      </c>
    </row>
    <row r="53" spans="1:9" ht="15" customHeight="1">
      <c r="A53" s="39"/>
      <c r="B53" s="64"/>
      <c r="C53" s="40"/>
      <c r="D53" s="41"/>
      <c r="E53" s="52"/>
      <c r="F53" s="11">
        <v>2020</v>
      </c>
      <c r="G53" s="7">
        <f t="shared" si="1"/>
        <v>231</v>
      </c>
      <c r="H53" s="7"/>
      <c r="I53" s="7">
        <f>SUM(I57)</f>
        <v>231</v>
      </c>
    </row>
    <row r="54" spans="1:9" ht="36">
      <c r="A54" s="29" t="s">
        <v>99</v>
      </c>
      <c r="B54" s="30" t="s">
        <v>27</v>
      </c>
      <c r="C54" s="30" t="s">
        <v>11</v>
      </c>
      <c r="D54" s="31">
        <v>2017</v>
      </c>
      <c r="E54" s="31">
        <v>2017</v>
      </c>
      <c r="F54" s="11">
        <v>2017</v>
      </c>
      <c r="G54" s="7">
        <f t="shared" si="1"/>
        <v>3051.5</v>
      </c>
      <c r="H54" s="7">
        <v>2288.5</v>
      </c>
      <c r="I54" s="7">
        <v>763</v>
      </c>
    </row>
    <row r="55" spans="1:9" ht="36">
      <c r="A55" s="29" t="s">
        <v>100</v>
      </c>
      <c r="B55" s="30" t="s">
        <v>135</v>
      </c>
      <c r="C55" s="30" t="s">
        <v>11</v>
      </c>
      <c r="D55" s="31">
        <v>2018</v>
      </c>
      <c r="E55" s="31">
        <v>2018</v>
      </c>
      <c r="F55" s="31">
        <v>2018</v>
      </c>
      <c r="G55" s="15">
        <f t="shared" si="1"/>
        <v>4166.3999999999996</v>
      </c>
      <c r="H55" s="15">
        <v>2286.4</v>
      </c>
      <c r="I55" s="15">
        <v>1880</v>
      </c>
    </row>
    <row r="56" spans="1:9" ht="36">
      <c r="A56" s="29" t="s">
        <v>101</v>
      </c>
      <c r="B56" s="30" t="s">
        <v>28</v>
      </c>
      <c r="C56" s="30" t="s">
        <v>11</v>
      </c>
      <c r="D56" s="31">
        <v>2019</v>
      </c>
      <c r="E56" s="31">
        <v>2019</v>
      </c>
      <c r="F56" s="31">
        <v>2019</v>
      </c>
      <c r="G56" s="15">
        <f t="shared" si="1"/>
        <v>231</v>
      </c>
      <c r="H56" s="15"/>
      <c r="I56" s="15">
        <v>231</v>
      </c>
    </row>
    <row r="57" spans="1:9" ht="36">
      <c r="A57" s="29" t="s">
        <v>102</v>
      </c>
      <c r="B57" s="30" t="s">
        <v>29</v>
      </c>
      <c r="C57" s="30" t="s">
        <v>11</v>
      </c>
      <c r="D57" s="31">
        <v>2020</v>
      </c>
      <c r="E57" s="31">
        <v>2020</v>
      </c>
      <c r="F57" s="31">
        <v>2020</v>
      </c>
      <c r="G57" s="15">
        <f t="shared" ref="G57:G86" si="2">SUM(H57:I57)</f>
        <v>231</v>
      </c>
      <c r="H57" s="15"/>
      <c r="I57" s="15">
        <v>231</v>
      </c>
    </row>
    <row r="58" spans="1:9" ht="21.75" customHeight="1">
      <c r="A58" s="63" t="s">
        <v>103</v>
      </c>
      <c r="B58" s="64" t="s">
        <v>30</v>
      </c>
      <c r="C58" s="40" t="s">
        <v>11</v>
      </c>
      <c r="D58" s="41">
        <v>2017</v>
      </c>
      <c r="E58" s="41">
        <v>2017</v>
      </c>
      <c r="F58" s="12">
        <v>2017</v>
      </c>
      <c r="G58" s="9">
        <f t="shared" si="2"/>
        <v>7782</v>
      </c>
      <c r="H58" s="9">
        <f>SUM(H60+H61)</f>
        <v>5836.3</v>
      </c>
      <c r="I58" s="9">
        <f>SUM(I60+I61)</f>
        <v>1945.7</v>
      </c>
    </row>
    <row r="59" spans="1:9" ht="16.5" customHeight="1">
      <c r="A59" s="63"/>
      <c r="B59" s="64"/>
      <c r="C59" s="40"/>
      <c r="D59" s="41"/>
      <c r="E59" s="41"/>
      <c r="F59" s="11">
        <v>2018</v>
      </c>
      <c r="G59" s="7">
        <f t="shared" si="2"/>
        <v>331</v>
      </c>
      <c r="H59" s="7"/>
      <c r="I59" s="7">
        <f>SUM(I62)</f>
        <v>331</v>
      </c>
    </row>
    <row r="60" spans="1:9" ht="36">
      <c r="A60" s="29" t="s">
        <v>104</v>
      </c>
      <c r="B60" s="30" t="s">
        <v>31</v>
      </c>
      <c r="C60" s="30" t="s">
        <v>11</v>
      </c>
      <c r="D60" s="31">
        <v>2017</v>
      </c>
      <c r="E60" s="31">
        <v>2017</v>
      </c>
      <c r="F60" s="31">
        <v>2017</v>
      </c>
      <c r="G60" s="15">
        <f t="shared" si="2"/>
        <v>1135.7</v>
      </c>
      <c r="H60" s="15">
        <v>851.7</v>
      </c>
      <c r="I60" s="15">
        <v>284</v>
      </c>
    </row>
    <row r="61" spans="1:9" ht="36">
      <c r="A61" s="29" t="s">
        <v>105</v>
      </c>
      <c r="B61" s="30" t="s">
        <v>32</v>
      </c>
      <c r="C61" s="30" t="s">
        <v>11</v>
      </c>
      <c r="D61" s="31">
        <v>2017</v>
      </c>
      <c r="E61" s="31">
        <v>2017</v>
      </c>
      <c r="F61" s="31">
        <v>2017</v>
      </c>
      <c r="G61" s="15">
        <f t="shared" si="2"/>
        <v>6646.3</v>
      </c>
      <c r="H61" s="15">
        <v>4984.6000000000004</v>
      </c>
      <c r="I61" s="15">
        <v>1661.7</v>
      </c>
    </row>
    <row r="62" spans="1:9" ht="36">
      <c r="A62" s="29" t="s">
        <v>106</v>
      </c>
      <c r="B62" s="30" t="s">
        <v>136</v>
      </c>
      <c r="C62" s="30" t="s">
        <v>11</v>
      </c>
      <c r="D62" s="31">
        <v>2018</v>
      </c>
      <c r="E62" s="31">
        <v>2018</v>
      </c>
      <c r="F62" s="31">
        <v>2018</v>
      </c>
      <c r="G62" s="15">
        <f t="shared" si="2"/>
        <v>331</v>
      </c>
      <c r="H62" s="15"/>
      <c r="I62" s="15">
        <v>331</v>
      </c>
    </row>
    <row r="63" spans="1:9" ht="24.95" customHeight="1">
      <c r="A63" s="54" t="s">
        <v>107</v>
      </c>
      <c r="B63" s="42" t="s">
        <v>84</v>
      </c>
      <c r="C63" s="45" t="s">
        <v>11</v>
      </c>
      <c r="D63" s="48">
        <v>2018</v>
      </c>
      <c r="E63" s="48">
        <v>2020</v>
      </c>
      <c r="F63" s="12">
        <v>2018</v>
      </c>
      <c r="G63" s="9">
        <f t="shared" si="2"/>
        <v>1700</v>
      </c>
      <c r="H63" s="4"/>
      <c r="I63" s="9">
        <f>I66</f>
        <v>1700</v>
      </c>
    </row>
    <row r="64" spans="1:9" ht="24.95" customHeight="1">
      <c r="A64" s="55"/>
      <c r="B64" s="43"/>
      <c r="C64" s="46"/>
      <c r="D64" s="49"/>
      <c r="E64" s="49"/>
      <c r="F64" s="35">
        <v>2019</v>
      </c>
      <c r="G64" s="8">
        <f t="shared" si="2"/>
        <v>200</v>
      </c>
      <c r="H64" s="5"/>
      <c r="I64" s="8">
        <f>I67</f>
        <v>200</v>
      </c>
    </row>
    <row r="65" spans="1:9" ht="24.95" customHeight="1">
      <c r="A65" s="56"/>
      <c r="B65" s="44"/>
      <c r="C65" s="47"/>
      <c r="D65" s="50"/>
      <c r="E65" s="50"/>
      <c r="F65" s="11">
        <v>2020</v>
      </c>
      <c r="G65" s="7">
        <f t="shared" si="2"/>
        <v>300</v>
      </c>
      <c r="H65" s="6"/>
      <c r="I65" s="7">
        <f>I68</f>
        <v>300</v>
      </c>
    </row>
    <row r="66" spans="1:9" ht="36">
      <c r="A66" s="29" t="s">
        <v>108</v>
      </c>
      <c r="B66" s="37" t="s">
        <v>34</v>
      </c>
      <c r="C66" s="30" t="s">
        <v>11</v>
      </c>
      <c r="D66" s="31">
        <v>2018</v>
      </c>
      <c r="E66" s="31">
        <v>2018</v>
      </c>
      <c r="F66" s="31">
        <v>2018</v>
      </c>
      <c r="G66" s="15">
        <f t="shared" si="2"/>
        <v>1700</v>
      </c>
      <c r="H66" s="15"/>
      <c r="I66" s="15">
        <v>1700</v>
      </c>
    </row>
    <row r="67" spans="1:9">
      <c r="A67" s="39" t="s">
        <v>109</v>
      </c>
      <c r="B67" s="40" t="s">
        <v>35</v>
      </c>
      <c r="C67" s="40" t="s">
        <v>11</v>
      </c>
      <c r="D67" s="41">
        <v>2019</v>
      </c>
      <c r="E67" s="41">
        <v>2020</v>
      </c>
      <c r="F67" s="12">
        <v>2019</v>
      </c>
      <c r="G67" s="9">
        <f t="shared" si="2"/>
        <v>200</v>
      </c>
      <c r="H67" s="9"/>
      <c r="I67" s="9">
        <v>200</v>
      </c>
    </row>
    <row r="68" spans="1:9" ht="21" customHeight="1">
      <c r="A68" s="39"/>
      <c r="B68" s="40"/>
      <c r="C68" s="40"/>
      <c r="D68" s="41"/>
      <c r="E68" s="41"/>
      <c r="F68" s="11">
        <v>2020</v>
      </c>
      <c r="G68" s="7">
        <f t="shared" si="2"/>
        <v>300</v>
      </c>
      <c r="H68" s="7"/>
      <c r="I68" s="7">
        <v>300</v>
      </c>
    </row>
    <row r="69" spans="1:9" ht="36">
      <c r="A69" s="29" t="s">
        <v>110</v>
      </c>
      <c r="B69" s="30" t="s">
        <v>18</v>
      </c>
      <c r="C69" s="30" t="s">
        <v>11</v>
      </c>
      <c r="D69" s="31">
        <v>2018</v>
      </c>
      <c r="E69" s="31">
        <v>2018</v>
      </c>
      <c r="F69" s="12">
        <v>2018</v>
      </c>
      <c r="G69" s="9">
        <f t="shared" si="2"/>
        <v>70</v>
      </c>
      <c r="H69" s="9"/>
      <c r="I69" s="9">
        <v>70</v>
      </c>
    </row>
    <row r="70" spans="1:9" ht="36">
      <c r="A70" s="29" t="s">
        <v>111</v>
      </c>
      <c r="B70" s="30" t="s">
        <v>131</v>
      </c>
      <c r="C70" s="30" t="s">
        <v>11</v>
      </c>
      <c r="D70" s="31">
        <v>2018</v>
      </c>
      <c r="E70" s="31">
        <v>2018</v>
      </c>
      <c r="F70" s="31">
        <v>2018</v>
      </c>
      <c r="G70" s="15">
        <f t="shared" si="2"/>
        <v>1200</v>
      </c>
      <c r="H70" s="15"/>
      <c r="I70" s="15">
        <v>1200</v>
      </c>
    </row>
    <row r="71" spans="1:9" ht="36">
      <c r="A71" s="29" t="s">
        <v>112</v>
      </c>
      <c r="B71" s="37" t="s">
        <v>85</v>
      </c>
      <c r="C71" s="30" t="s">
        <v>11</v>
      </c>
      <c r="D71" s="31">
        <v>2018</v>
      </c>
      <c r="E71" s="31">
        <v>2018</v>
      </c>
      <c r="F71" s="31">
        <v>2018</v>
      </c>
      <c r="G71" s="15">
        <f t="shared" si="2"/>
        <v>800</v>
      </c>
      <c r="H71" s="15"/>
      <c r="I71" s="15">
        <v>800</v>
      </c>
    </row>
    <row r="72" spans="1:9" ht="36">
      <c r="A72" s="29" t="s">
        <v>113</v>
      </c>
      <c r="B72" s="37" t="s">
        <v>37</v>
      </c>
      <c r="C72" s="30" t="s">
        <v>11</v>
      </c>
      <c r="D72" s="31">
        <v>2018</v>
      </c>
      <c r="E72" s="31">
        <v>2018</v>
      </c>
      <c r="F72" s="31">
        <v>2018</v>
      </c>
      <c r="G72" s="15">
        <f t="shared" si="2"/>
        <v>600</v>
      </c>
      <c r="H72" s="10"/>
      <c r="I72" s="15">
        <v>600</v>
      </c>
    </row>
    <row r="73" spans="1:9">
      <c r="A73" s="39" t="s">
        <v>114</v>
      </c>
      <c r="B73" s="40" t="s">
        <v>129</v>
      </c>
      <c r="C73" s="40" t="s">
        <v>11</v>
      </c>
      <c r="D73" s="41">
        <v>2018</v>
      </c>
      <c r="E73" s="41">
        <v>2020</v>
      </c>
      <c r="F73" s="12">
        <v>2018</v>
      </c>
      <c r="G73" s="9">
        <f t="shared" si="2"/>
        <v>2530</v>
      </c>
      <c r="H73" s="4"/>
      <c r="I73" s="9">
        <v>2530</v>
      </c>
    </row>
    <row r="74" spans="1:9">
      <c r="A74" s="39"/>
      <c r="B74" s="40"/>
      <c r="C74" s="40"/>
      <c r="D74" s="41"/>
      <c r="E74" s="41"/>
      <c r="F74" s="35">
        <v>2019</v>
      </c>
      <c r="G74" s="8">
        <f t="shared" si="2"/>
        <v>176</v>
      </c>
      <c r="H74" s="5"/>
      <c r="I74" s="8">
        <v>176</v>
      </c>
    </row>
    <row r="75" spans="1:9">
      <c r="A75" s="39"/>
      <c r="B75" s="40"/>
      <c r="C75" s="40"/>
      <c r="D75" s="41"/>
      <c r="E75" s="41"/>
      <c r="F75" s="11">
        <v>2020</v>
      </c>
      <c r="G75" s="7">
        <f t="shared" si="2"/>
        <v>169</v>
      </c>
      <c r="H75" s="6"/>
      <c r="I75" s="7">
        <v>169</v>
      </c>
    </row>
    <row r="76" spans="1:9">
      <c r="A76" s="39" t="s">
        <v>130</v>
      </c>
      <c r="B76" s="40" t="s">
        <v>36</v>
      </c>
      <c r="C76" s="40" t="s">
        <v>11</v>
      </c>
      <c r="D76" s="41">
        <v>2019</v>
      </c>
      <c r="E76" s="41">
        <v>2020</v>
      </c>
      <c r="F76" s="12">
        <v>2019</v>
      </c>
      <c r="G76" s="9">
        <f t="shared" si="2"/>
        <v>42.799999999999955</v>
      </c>
      <c r="H76" s="9"/>
      <c r="I76" s="9">
        <f>2042.8-2000</f>
        <v>42.799999999999955</v>
      </c>
    </row>
    <row r="77" spans="1:9" ht="22.5" customHeight="1">
      <c r="A77" s="39"/>
      <c r="B77" s="40"/>
      <c r="C77" s="40"/>
      <c r="D77" s="41"/>
      <c r="E77" s="41"/>
      <c r="F77" s="11">
        <v>2020</v>
      </c>
      <c r="G77" s="7">
        <f t="shared" si="2"/>
        <v>510.30000000000018</v>
      </c>
      <c r="H77" s="7"/>
      <c r="I77" s="7">
        <f>2710.3-2200</f>
        <v>510.30000000000018</v>
      </c>
    </row>
    <row r="78" spans="1:9">
      <c r="A78" s="54" t="s">
        <v>115</v>
      </c>
      <c r="B78" s="40" t="s">
        <v>126</v>
      </c>
      <c r="C78" s="40" t="s">
        <v>11</v>
      </c>
      <c r="D78" s="41">
        <v>2017</v>
      </c>
      <c r="E78" s="41">
        <v>2020</v>
      </c>
      <c r="F78" s="12">
        <v>2017</v>
      </c>
      <c r="G78" s="9">
        <f t="shared" si="2"/>
        <v>63.7</v>
      </c>
      <c r="H78" s="9"/>
      <c r="I78" s="9">
        <v>63.7</v>
      </c>
    </row>
    <row r="79" spans="1:9">
      <c r="A79" s="55"/>
      <c r="B79" s="40"/>
      <c r="C79" s="40"/>
      <c r="D79" s="41"/>
      <c r="E79" s="41"/>
      <c r="F79" s="35">
        <v>2018</v>
      </c>
      <c r="G79" s="8">
        <f t="shared" si="2"/>
        <v>18.7</v>
      </c>
      <c r="H79" s="8"/>
      <c r="I79" s="8">
        <v>18.7</v>
      </c>
    </row>
    <row r="80" spans="1:9">
      <c r="A80" s="55"/>
      <c r="B80" s="40"/>
      <c r="C80" s="40"/>
      <c r="D80" s="41"/>
      <c r="E80" s="41"/>
      <c r="F80" s="35">
        <v>2019</v>
      </c>
      <c r="G80" s="8">
        <f t="shared" si="2"/>
        <v>55</v>
      </c>
      <c r="H80" s="8"/>
      <c r="I80" s="8">
        <v>55</v>
      </c>
    </row>
    <row r="81" spans="1:9">
      <c r="A81" s="56"/>
      <c r="B81" s="40"/>
      <c r="C81" s="40"/>
      <c r="D81" s="41"/>
      <c r="E81" s="41"/>
      <c r="F81" s="11">
        <v>2020</v>
      </c>
      <c r="G81" s="7">
        <f t="shared" si="2"/>
        <v>50</v>
      </c>
      <c r="H81" s="7"/>
      <c r="I81" s="7">
        <v>50</v>
      </c>
    </row>
    <row r="82" spans="1:9">
      <c r="A82" s="54" t="s">
        <v>116</v>
      </c>
      <c r="B82" s="40" t="s">
        <v>38</v>
      </c>
      <c r="C82" s="40" t="s">
        <v>11</v>
      </c>
      <c r="D82" s="41">
        <v>2017</v>
      </c>
      <c r="E82" s="41">
        <v>2020</v>
      </c>
      <c r="F82" s="12">
        <v>2017</v>
      </c>
      <c r="G82" s="9">
        <f t="shared" si="2"/>
        <v>65</v>
      </c>
      <c r="H82" s="9"/>
      <c r="I82" s="9">
        <v>65</v>
      </c>
    </row>
    <row r="83" spans="1:9">
      <c r="A83" s="55"/>
      <c r="B83" s="40"/>
      <c r="C83" s="40"/>
      <c r="D83" s="41"/>
      <c r="E83" s="41"/>
      <c r="F83" s="35">
        <v>2018</v>
      </c>
      <c r="G83" s="8">
        <f t="shared" si="2"/>
        <v>100</v>
      </c>
      <c r="H83" s="8"/>
      <c r="I83" s="8">
        <v>100</v>
      </c>
    </row>
    <row r="84" spans="1:9">
      <c r="A84" s="55"/>
      <c r="B84" s="40"/>
      <c r="C84" s="40"/>
      <c r="D84" s="41"/>
      <c r="E84" s="41"/>
      <c r="F84" s="35">
        <v>2019</v>
      </c>
      <c r="G84" s="8">
        <f t="shared" si="2"/>
        <v>50</v>
      </c>
      <c r="H84" s="8"/>
      <c r="I84" s="8">
        <v>50</v>
      </c>
    </row>
    <row r="85" spans="1:9">
      <c r="A85" s="56"/>
      <c r="B85" s="40"/>
      <c r="C85" s="40"/>
      <c r="D85" s="41"/>
      <c r="E85" s="41"/>
      <c r="F85" s="11">
        <v>2020</v>
      </c>
      <c r="G85" s="7">
        <f t="shared" si="2"/>
        <v>50</v>
      </c>
      <c r="H85" s="7"/>
      <c r="I85" s="7">
        <v>50</v>
      </c>
    </row>
    <row r="86" spans="1:9">
      <c r="A86" s="57" t="s">
        <v>137</v>
      </c>
      <c r="B86" s="57"/>
      <c r="C86" s="57"/>
      <c r="D86" s="57"/>
      <c r="E86" s="57"/>
      <c r="F86" s="25">
        <v>2017</v>
      </c>
      <c r="G86" s="1">
        <f t="shared" si="2"/>
        <v>3577.4</v>
      </c>
      <c r="H86" s="1">
        <f>H90</f>
        <v>312.39999999999998</v>
      </c>
      <c r="I86" s="1">
        <f>I90+I94+I95+I97+I96+I105+I109</f>
        <v>3265</v>
      </c>
    </row>
    <row r="87" spans="1:9">
      <c r="A87" s="57"/>
      <c r="B87" s="57"/>
      <c r="C87" s="57"/>
      <c r="D87" s="57"/>
      <c r="E87" s="57"/>
      <c r="F87" s="26">
        <v>2018</v>
      </c>
      <c r="G87" s="2">
        <f t="shared" ref="G87:G89" si="3">SUM(H87:I87)</f>
        <v>3780</v>
      </c>
      <c r="H87" s="2"/>
      <c r="I87" s="2">
        <f>I98+I99+I100+I106+I110</f>
        <v>3780</v>
      </c>
    </row>
    <row r="88" spans="1:9">
      <c r="A88" s="57"/>
      <c r="B88" s="57"/>
      <c r="C88" s="57"/>
      <c r="D88" s="57"/>
      <c r="E88" s="57"/>
      <c r="F88" s="26">
        <v>2019</v>
      </c>
      <c r="G88" s="2">
        <f t="shared" si="3"/>
        <v>233.2</v>
      </c>
      <c r="H88" s="2"/>
      <c r="I88" s="2">
        <f>I101+I103+I107+I111</f>
        <v>233.2</v>
      </c>
    </row>
    <row r="89" spans="1:9">
      <c r="A89" s="57"/>
      <c r="B89" s="57"/>
      <c r="C89" s="57"/>
      <c r="D89" s="57"/>
      <c r="E89" s="57"/>
      <c r="F89" s="28">
        <v>2020</v>
      </c>
      <c r="G89" s="3">
        <f t="shared" si="3"/>
        <v>1324</v>
      </c>
      <c r="H89" s="3"/>
      <c r="I89" s="3">
        <f>I102+I104+I108+I112</f>
        <v>1324</v>
      </c>
    </row>
    <row r="90" spans="1:9">
      <c r="A90" s="39" t="s">
        <v>70</v>
      </c>
      <c r="B90" s="66" t="s">
        <v>19</v>
      </c>
      <c r="C90" s="65"/>
      <c r="D90" s="41">
        <v>2017</v>
      </c>
      <c r="E90" s="41">
        <v>2017</v>
      </c>
      <c r="F90" s="41">
        <v>2017</v>
      </c>
      <c r="G90" s="51">
        <f>SUM(H90:I91)</f>
        <v>489.59999999999997</v>
      </c>
      <c r="H90" s="51">
        <f>H92+H93</f>
        <v>312.39999999999998</v>
      </c>
      <c r="I90" s="51">
        <f>I92+I93</f>
        <v>177.2</v>
      </c>
    </row>
    <row r="91" spans="1:9" ht="48.75" customHeight="1">
      <c r="A91" s="39"/>
      <c r="B91" s="66"/>
      <c r="C91" s="65"/>
      <c r="D91" s="41"/>
      <c r="E91" s="41"/>
      <c r="F91" s="41"/>
      <c r="G91" s="51">
        <f t="shared" ref="G91:G129" si="4">I91</f>
        <v>0</v>
      </c>
      <c r="H91" s="51"/>
      <c r="I91" s="51"/>
    </row>
    <row r="92" spans="1:9" ht="36">
      <c r="A92" s="29" t="s">
        <v>117</v>
      </c>
      <c r="B92" s="30" t="s">
        <v>39</v>
      </c>
      <c r="C92" s="30" t="s">
        <v>11</v>
      </c>
      <c r="D92" s="31">
        <v>2017</v>
      </c>
      <c r="E92" s="31">
        <v>2017</v>
      </c>
      <c r="F92" s="31">
        <v>2017</v>
      </c>
      <c r="G92" s="15">
        <f>SUM(H92:I92)</f>
        <v>269.60000000000002</v>
      </c>
      <c r="H92" s="15">
        <v>192.4</v>
      </c>
      <c r="I92" s="15">
        <v>77.2</v>
      </c>
    </row>
    <row r="93" spans="1:9" ht="36">
      <c r="A93" s="29" t="s">
        <v>118</v>
      </c>
      <c r="B93" s="30" t="s">
        <v>40</v>
      </c>
      <c r="C93" s="30" t="s">
        <v>11</v>
      </c>
      <c r="D93" s="31">
        <v>2017</v>
      </c>
      <c r="E93" s="31">
        <v>2017</v>
      </c>
      <c r="F93" s="31">
        <v>2017</v>
      </c>
      <c r="G93" s="15">
        <f>SUM(H93:I93)</f>
        <v>220</v>
      </c>
      <c r="H93" s="15">
        <v>120</v>
      </c>
      <c r="I93" s="15">
        <v>100</v>
      </c>
    </row>
    <row r="94" spans="1:9" ht="36">
      <c r="A94" s="29" t="s">
        <v>71</v>
      </c>
      <c r="B94" s="30" t="s">
        <v>41</v>
      </c>
      <c r="C94" s="30" t="s">
        <v>11</v>
      </c>
      <c r="D94" s="31">
        <v>2017</v>
      </c>
      <c r="E94" s="31">
        <v>2017</v>
      </c>
      <c r="F94" s="31">
        <v>2017</v>
      </c>
      <c r="G94" s="15">
        <f>SUM(H94:I94)</f>
        <v>1011.8</v>
      </c>
      <c r="H94" s="10"/>
      <c r="I94" s="15">
        <v>1011.8</v>
      </c>
    </row>
    <row r="95" spans="1:9" ht="36">
      <c r="A95" s="29" t="s">
        <v>72</v>
      </c>
      <c r="B95" s="30" t="s">
        <v>42</v>
      </c>
      <c r="C95" s="30" t="s">
        <v>11</v>
      </c>
      <c r="D95" s="31">
        <v>2017</v>
      </c>
      <c r="E95" s="31">
        <v>2017</v>
      </c>
      <c r="F95" s="31">
        <v>2017</v>
      </c>
      <c r="G95" s="15">
        <f>SUM(I95)</f>
        <v>796</v>
      </c>
      <c r="H95" s="10"/>
      <c r="I95" s="15">
        <v>796</v>
      </c>
    </row>
    <row r="96" spans="1:9" ht="37.5" customHeight="1">
      <c r="A96" s="29" t="s">
        <v>73</v>
      </c>
      <c r="B96" s="30" t="s">
        <v>44</v>
      </c>
      <c r="C96" s="30" t="s">
        <v>11</v>
      </c>
      <c r="D96" s="31">
        <v>2017</v>
      </c>
      <c r="E96" s="31">
        <v>2017</v>
      </c>
      <c r="F96" s="31">
        <v>2017</v>
      </c>
      <c r="G96" s="15">
        <f t="shared" ref="G96:G116" si="5">SUM(H96:I96)</f>
        <v>398</v>
      </c>
      <c r="H96" s="15"/>
      <c r="I96" s="15">
        <v>398</v>
      </c>
    </row>
    <row r="97" spans="1:9">
      <c r="A97" s="39" t="s">
        <v>74</v>
      </c>
      <c r="B97" s="40" t="s">
        <v>43</v>
      </c>
      <c r="C97" s="40" t="s">
        <v>11</v>
      </c>
      <c r="D97" s="41">
        <v>2017</v>
      </c>
      <c r="E97" s="48">
        <v>2018</v>
      </c>
      <c r="F97" s="12">
        <v>2017</v>
      </c>
      <c r="G97" s="9">
        <f t="shared" si="5"/>
        <v>764</v>
      </c>
      <c r="H97" s="1"/>
      <c r="I97" s="9">
        <v>764</v>
      </c>
    </row>
    <row r="98" spans="1:9" ht="24" customHeight="1">
      <c r="A98" s="39"/>
      <c r="B98" s="40"/>
      <c r="C98" s="40"/>
      <c r="D98" s="41"/>
      <c r="E98" s="50"/>
      <c r="F98" s="11">
        <v>2018</v>
      </c>
      <c r="G98" s="7">
        <f t="shared" si="5"/>
        <v>300</v>
      </c>
      <c r="H98" s="3"/>
      <c r="I98" s="7">
        <v>300</v>
      </c>
    </row>
    <row r="99" spans="1:9" ht="36">
      <c r="A99" s="29" t="s">
        <v>75</v>
      </c>
      <c r="B99" s="37" t="s">
        <v>45</v>
      </c>
      <c r="C99" s="30" t="s">
        <v>11</v>
      </c>
      <c r="D99" s="31">
        <v>2018</v>
      </c>
      <c r="E99" s="31">
        <v>2018</v>
      </c>
      <c r="F99" s="31">
        <v>2018</v>
      </c>
      <c r="G99" s="15">
        <f t="shared" si="5"/>
        <v>2040</v>
      </c>
      <c r="H99" s="10"/>
      <c r="I99" s="15">
        <v>2040</v>
      </c>
    </row>
    <row r="100" spans="1:9" ht="36">
      <c r="A100" s="29" t="s">
        <v>76</v>
      </c>
      <c r="B100" s="37" t="s">
        <v>80</v>
      </c>
      <c r="C100" s="30" t="s">
        <v>11</v>
      </c>
      <c r="D100" s="31">
        <v>2018</v>
      </c>
      <c r="E100" s="31">
        <v>2018</v>
      </c>
      <c r="F100" s="31">
        <v>2018</v>
      </c>
      <c r="G100" s="15">
        <f t="shared" si="5"/>
        <v>1400</v>
      </c>
      <c r="H100" s="10"/>
      <c r="I100" s="15">
        <v>1400</v>
      </c>
    </row>
    <row r="101" spans="1:9">
      <c r="A101" s="39" t="s">
        <v>77</v>
      </c>
      <c r="B101" s="40" t="s">
        <v>46</v>
      </c>
      <c r="C101" s="40" t="s">
        <v>11</v>
      </c>
      <c r="D101" s="48">
        <v>2019</v>
      </c>
      <c r="E101" s="48">
        <v>2020</v>
      </c>
      <c r="F101" s="12">
        <v>2019</v>
      </c>
      <c r="G101" s="9">
        <f t="shared" si="5"/>
        <v>100</v>
      </c>
      <c r="H101" s="1"/>
      <c r="I101" s="9">
        <f>600-500</f>
        <v>100</v>
      </c>
    </row>
    <row r="102" spans="1:9" ht="24.75" customHeight="1">
      <c r="A102" s="39"/>
      <c r="B102" s="40"/>
      <c r="C102" s="40"/>
      <c r="D102" s="50"/>
      <c r="E102" s="50"/>
      <c r="F102" s="11">
        <v>2020</v>
      </c>
      <c r="G102" s="7">
        <f t="shared" si="5"/>
        <v>600</v>
      </c>
      <c r="H102" s="3"/>
      <c r="I102" s="7">
        <f>1600-1000</f>
        <v>600</v>
      </c>
    </row>
    <row r="103" spans="1:9">
      <c r="A103" s="39" t="s">
        <v>78</v>
      </c>
      <c r="B103" s="40" t="s">
        <v>47</v>
      </c>
      <c r="C103" s="40" t="s">
        <v>11</v>
      </c>
      <c r="D103" s="41">
        <v>2019</v>
      </c>
      <c r="E103" s="41">
        <v>2020</v>
      </c>
      <c r="F103" s="12">
        <v>2019</v>
      </c>
      <c r="G103" s="9">
        <f t="shared" si="5"/>
        <v>53.199999999999989</v>
      </c>
      <c r="H103" s="1"/>
      <c r="I103" s="9">
        <f>500-446.8</f>
        <v>53.199999999999989</v>
      </c>
    </row>
    <row r="104" spans="1:9" ht="21.75" customHeight="1">
      <c r="A104" s="39"/>
      <c r="B104" s="40"/>
      <c r="C104" s="40"/>
      <c r="D104" s="41"/>
      <c r="E104" s="41"/>
      <c r="F104" s="11">
        <v>2020</v>
      </c>
      <c r="G104" s="7">
        <f t="shared" si="5"/>
        <v>644</v>
      </c>
      <c r="H104" s="3"/>
      <c r="I104" s="7">
        <f>2311-1667</f>
        <v>644</v>
      </c>
    </row>
    <row r="105" spans="1:9">
      <c r="A105" s="39" t="s">
        <v>119</v>
      </c>
      <c r="B105" s="40" t="s">
        <v>127</v>
      </c>
      <c r="C105" s="40" t="s">
        <v>11</v>
      </c>
      <c r="D105" s="41">
        <v>2017</v>
      </c>
      <c r="E105" s="41">
        <v>2020</v>
      </c>
      <c r="F105" s="12">
        <v>2017</v>
      </c>
      <c r="G105" s="9">
        <f t="shared" si="5"/>
        <v>88</v>
      </c>
      <c r="H105" s="9"/>
      <c r="I105" s="9">
        <v>88</v>
      </c>
    </row>
    <row r="106" spans="1:9">
      <c r="A106" s="39"/>
      <c r="B106" s="40"/>
      <c r="C106" s="40"/>
      <c r="D106" s="41"/>
      <c r="E106" s="41"/>
      <c r="F106" s="35">
        <v>2018</v>
      </c>
      <c r="G106" s="8">
        <f t="shared" si="5"/>
        <v>10</v>
      </c>
      <c r="H106" s="8"/>
      <c r="I106" s="8">
        <v>10</v>
      </c>
    </row>
    <row r="107" spans="1:9">
      <c r="A107" s="39"/>
      <c r="B107" s="40"/>
      <c r="C107" s="40"/>
      <c r="D107" s="41"/>
      <c r="E107" s="41"/>
      <c r="F107" s="35">
        <v>2019</v>
      </c>
      <c r="G107" s="8">
        <f t="shared" si="5"/>
        <v>50</v>
      </c>
      <c r="H107" s="8"/>
      <c r="I107" s="8">
        <v>50</v>
      </c>
    </row>
    <row r="108" spans="1:9">
      <c r="A108" s="39"/>
      <c r="B108" s="40"/>
      <c r="C108" s="40"/>
      <c r="D108" s="41"/>
      <c r="E108" s="41"/>
      <c r="F108" s="11">
        <v>2020</v>
      </c>
      <c r="G108" s="7">
        <f t="shared" si="5"/>
        <v>50</v>
      </c>
      <c r="H108" s="7"/>
      <c r="I108" s="7">
        <v>50</v>
      </c>
    </row>
    <row r="109" spans="1:9">
      <c r="A109" s="39" t="s">
        <v>79</v>
      </c>
      <c r="B109" s="40" t="s">
        <v>38</v>
      </c>
      <c r="C109" s="40" t="s">
        <v>11</v>
      </c>
      <c r="D109" s="41">
        <v>2017</v>
      </c>
      <c r="E109" s="41">
        <v>2020</v>
      </c>
      <c r="F109" s="12">
        <v>2017</v>
      </c>
      <c r="G109" s="9">
        <f t="shared" si="5"/>
        <v>30</v>
      </c>
      <c r="H109" s="9"/>
      <c r="I109" s="9">
        <v>30</v>
      </c>
    </row>
    <row r="110" spans="1:9">
      <c r="A110" s="39"/>
      <c r="B110" s="40"/>
      <c r="C110" s="40"/>
      <c r="D110" s="41"/>
      <c r="E110" s="41"/>
      <c r="F110" s="35">
        <v>2018</v>
      </c>
      <c r="G110" s="8">
        <f t="shared" si="5"/>
        <v>30</v>
      </c>
      <c r="H110" s="8"/>
      <c r="I110" s="8">
        <v>30</v>
      </c>
    </row>
    <row r="111" spans="1:9">
      <c r="A111" s="39"/>
      <c r="B111" s="40"/>
      <c r="C111" s="40"/>
      <c r="D111" s="41"/>
      <c r="E111" s="41"/>
      <c r="F111" s="35">
        <v>2019</v>
      </c>
      <c r="G111" s="8">
        <f t="shared" si="5"/>
        <v>30</v>
      </c>
      <c r="H111" s="8"/>
      <c r="I111" s="8">
        <v>30</v>
      </c>
    </row>
    <row r="112" spans="1:9">
      <c r="A112" s="39"/>
      <c r="B112" s="40"/>
      <c r="C112" s="40"/>
      <c r="D112" s="41"/>
      <c r="E112" s="41"/>
      <c r="F112" s="11">
        <v>2020</v>
      </c>
      <c r="G112" s="7">
        <f t="shared" si="5"/>
        <v>30</v>
      </c>
      <c r="H112" s="7"/>
      <c r="I112" s="7">
        <v>30</v>
      </c>
    </row>
    <row r="113" spans="1:9">
      <c r="A113" s="57" t="s">
        <v>138</v>
      </c>
      <c r="B113" s="57"/>
      <c r="C113" s="57"/>
      <c r="D113" s="57"/>
      <c r="E113" s="57"/>
      <c r="F113" s="25">
        <v>2017</v>
      </c>
      <c r="G113" s="1">
        <f t="shared" si="5"/>
        <v>2513</v>
      </c>
      <c r="H113" s="1"/>
      <c r="I113" s="1">
        <f>I117+I119+I121+I126+I128</f>
        <v>2513</v>
      </c>
    </row>
    <row r="114" spans="1:9">
      <c r="A114" s="57"/>
      <c r="B114" s="57"/>
      <c r="C114" s="57"/>
      <c r="D114" s="57"/>
      <c r="E114" s="57"/>
      <c r="F114" s="26">
        <v>2018</v>
      </c>
      <c r="G114" s="2">
        <f t="shared" si="5"/>
        <v>5538.3</v>
      </c>
      <c r="H114" s="2"/>
      <c r="I114" s="2">
        <f>I134+I131+I123+I130+I137+I140</f>
        <v>5538.3</v>
      </c>
    </row>
    <row r="115" spans="1:9">
      <c r="A115" s="57"/>
      <c r="B115" s="57"/>
      <c r="C115" s="57"/>
      <c r="D115" s="57"/>
      <c r="E115" s="57"/>
      <c r="F115" s="26">
        <v>2019</v>
      </c>
      <c r="G115" s="2">
        <f t="shared" si="5"/>
        <v>5428.3</v>
      </c>
      <c r="H115" s="2"/>
      <c r="I115" s="2">
        <f>I124+I132+I135+I138+I141</f>
        <v>5428.3</v>
      </c>
    </row>
    <row r="116" spans="1:9">
      <c r="A116" s="57"/>
      <c r="B116" s="57"/>
      <c r="C116" s="57"/>
      <c r="D116" s="57"/>
      <c r="E116" s="57"/>
      <c r="F116" s="28">
        <v>2020</v>
      </c>
      <c r="G116" s="3">
        <f t="shared" si="5"/>
        <v>5428.3</v>
      </c>
      <c r="H116" s="3"/>
      <c r="I116" s="3">
        <f>I125+I133+I136+I139+I142</f>
        <v>5428.3</v>
      </c>
    </row>
    <row r="117" spans="1:9">
      <c r="A117" s="39" t="s">
        <v>60</v>
      </c>
      <c r="B117" s="40" t="s">
        <v>48</v>
      </c>
      <c r="C117" s="40" t="s">
        <v>11</v>
      </c>
      <c r="D117" s="41">
        <v>2017</v>
      </c>
      <c r="E117" s="41">
        <v>2017</v>
      </c>
      <c r="F117" s="41">
        <v>2017</v>
      </c>
      <c r="G117" s="51">
        <f>SUM(H117:I118)</f>
        <v>1764</v>
      </c>
      <c r="H117" s="51"/>
      <c r="I117" s="51">
        <v>1764</v>
      </c>
    </row>
    <row r="118" spans="1:9" ht="24" customHeight="1">
      <c r="A118" s="39"/>
      <c r="B118" s="40"/>
      <c r="C118" s="40"/>
      <c r="D118" s="41"/>
      <c r="E118" s="41"/>
      <c r="F118" s="41"/>
      <c r="G118" s="51">
        <f t="shared" si="4"/>
        <v>0</v>
      </c>
      <c r="H118" s="51"/>
      <c r="I118" s="51"/>
    </row>
    <row r="119" spans="1:9">
      <c r="A119" s="39" t="s">
        <v>61</v>
      </c>
      <c r="B119" s="40" t="s">
        <v>49</v>
      </c>
      <c r="C119" s="40" t="s">
        <v>11</v>
      </c>
      <c r="D119" s="41">
        <v>2017</v>
      </c>
      <c r="E119" s="41">
        <v>2017</v>
      </c>
      <c r="F119" s="41">
        <v>2017</v>
      </c>
      <c r="G119" s="51">
        <f>SUM(H119:I120)</f>
        <v>380</v>
      </c>
      <c r="H119" s="51"/>
      <c r="I119" s="51">
        <v>380</v>
      </c>
    </row>
    <row r="120" spans="1:9" ht="34.5" customHeight="1">
      <c r="A120" s="39"/>
      <c r="B120" s="40"/>
      <c r="C120" s="40"/>
      <c r="D120" s="41"/>
      <c r="E120" s="41"/>
      <c r="F120" s="41"/>
      <c r="G120" s="51">
        <f t="shared" si="4"/>
        <v>0</v>
      </c>
      <c r="H120" s="51"/>
      <c r="I120" s="51"/>
    </row>
    <row r="121" spans="1:9">
      <c r="A121" s="39" t="s">
        <v>62</v>
      </c>
      <c r="B121" s="40" t="s">
        <v>50</v>
      </c>
      <c r="C121" s="40" t="s">
        <v>11</v>
      </c>
      <c r="D121" s="41">
        <v>2017</v>
      </c>
      <c r="E121" s="41">
        <v>2017</v>
      </c>
      <c r="F121" s="41">
        <v>2017</v>
      </c>
      <c r="G121" s="51">
        <f>SUM(H121:I122)</f>
        <v>299</v>
      </c>
      <c r="H121" s="51"/>
      <c r="I121" s="51">
        <v>299</v>
      </c>
    </row>
    <row r="122" spans="1:9" ht="23.25" customHeight="1">
      <c r="A122" s="39"/>
      <c r="B122" s="40"/>
      <c r="C122" s="40"/>
      <c r="D122" s="41"/>
      <c r="E122" s="41"/>
      <c r="F122" s="41"/>
      <c r="G122" s="51">
        <f t="shared" si="4"/>
        <v>0</v>
      </c>
      <c r="H122" s="51"/>
      <c r="I122" s="51"/>
    </row>
    <row r="123" spans="1:9" ht="26.25" customHeight="1">
      <c r="A123" s="39" t="s">
        <v>63</v>
      </c>
      <c r="B123" s="40" t="s">
        <v>56</v>
      </c>
      <c r="C123" s="40" t="s">
        <v>11</v>
      </c>
      <c r="D123" s="41">
        <v>2018</v>
      </c>
      <c r="E123" s="41">
        <v>2020</v>
      </c>
      <c r="F123" s="12">
        <v>2018</v>
      </c>
      <c r="G123" s="9">
        <f>SUM(H123:I123)</f>
        <v>4789.3</v>
      </c>
      <c r="H123" s="4"/>
      <c r="I123" s="9">
        <v>4789.3</v>
      </c>
    </row>
    <row r="124" spans="1:9" ht="28.5" customHeight="1">
      <c r="A124" s="39"/>
      <c r="B124" s="40"/>
      <c r="C124" s="40"/>
      <c r="D124" s="41"/>
      <c r="E124" s="41"/>
      <c r="F124" s="35">
        <v>2019</v>
      </c>
      <c r="G124" s="8">
        <f>SUM(H124:I124)</f>
        <v>4789.3</v>
      </c>
      <c r="H124" s="5"/>
      <c r="I124" s="8">
        <v>4789.3</v>
      </c>
    </row>
    <row r="125" spans="1:9" ht="36" customHeight="1">
      <c r="A125" s="39"/>
      <c r="B125" s="40"/>
      <c r="C125" s="40"/>
      <c r="D125" s="41"/>
      <c r="E125" s="41"/>
      <c r="F125" s="11">
        <v>2020</v>
      </c>
      <c r="G125" s="7">
        <f>SUM(H125:I125)</f>
        <v>4789.3</v>
      </c>
      <c r="H125" s="6"/>
      <c r="I125" s="7">
        <v>4789.3</v>
      </c>
    </row>
    <row r="126" spans="1:9">
      <c r="A126" s="39" t="s">
        <v>64</v>
      </c>
      <c r="B126" s="40" t="s">
        <v>51</v>
      </c>
      <c r="C126" s="40" t="s">
        <v>11</v>
      </c>
      <c r="D126" s="41">
        <v>2017</v>
      </c>
      <c r="E126" s="41">
        <v>2017</v>
      </c>
      <c r="F126" s="41">
        <v>2017</v>
      </c>
      <c r="G126" s="51">
        <f>SUM(H126:I127)</f>
        <v>50</v>
      </c>
      <c r="H126" s="51"/>
      <c r="I126" s="51">
        <v>50</v>
      </c>
    </row>
    <row r="127" spans="1:9" ht="24.75" customHeight="1">
      <c r="A127" s="39"/>
      <c r="B127" s="40"/>
      <c r="C127" s="40"/>
      <c r="D127" s="41"/>
      <c r="E127" s="41"/>
      <c r="F127" s="41"/>
      <c r="G127" s="51">
        <f t="shared" si="4"/>
        <v>0</v>
      </c>
      <c r="H127" s="51"/>
      <c r="I127" s="51"/>
    </row>
    <row r="128" spans="1:9">
      <c r="A128" s="39" t="s">
        <v>65</v>
      </c>
      <c r="B128" s="40" t="s">
        <v>52</v>
      </c>
      <c r="C128" s="40" t="s">
        <v>11</v>
      </c>
      <c r="D128" s="41">
        <v>2017</v>
      </c>
      <c r="E128" s="41">
        <v>2017</v>
      </c>
      <c r="F128" s="48">
        <v>2017</v>
      </c>
      <c r="G128" s="51">
        <f>SUM(H128:I129)</f>
        <v>20</v>
      </c>
      <c r="H128" s="51"/>
      <c r="I128" s="51">
        <v>20</v>
      </c>
    </row>
    <row r="129" spans="1:9" ht="25.5" customHeight="1">
      <c r="A129" s="39"/>
      <c r="B129" s="40"/>
      <c r="C129" s="40"/>
      <c r="D129" s="41"/>
      <c r="E129" s="41"/>
      <c r="F129" s="50"/>
      <c r="G129" s="51">
        <f t="shared" si="4"/>
        <v>0</v>
      </c>
      <c r="H129" s="51"/>
      <c r="I129" s="51"/>
    </row>
    <row r="130" spans="1:9" ht="36" customHeight="1">
      <c r="A130" s="29" t="s">
        <v>66</v>
      </c>
      <c r="B130" s="38" t="s">
        <v>81</v>
      </c>
      <c r="C130" s="30" t="s">
        <v>11</v>
      </c>
      <c r="D130" s="31">
        <v>2018</v>
      </c>
      <c r="E130" s="31">
        <v>2018</v>
      </c>
      <c r="F130" s="31">
        <v>2018</v>
      </c>
      <c r="G130" s="15">
        <f>SUM(H130:I130)</f>
        <v>110</v>
      </c>
      <c r="H130" s="10"/>
      <c r="I130" s="15">
        <v>110</v>
      </c>
    </row>
    <row r="131" spans="1:9">
      <c r="A131" s="39" t="s">
        <v>67</v>
      </c>
      <c r="B131" s="40" t="s">
        <v>53</v>
      </c>
      <c r="C131" s="40" t="s">
        <v>11</v>
      </c>
      <c r="D131" s="41">
        <v>2018</v>
      </c>
      <c r="E131" s="41">
        <v>2020</v>
      </c>
      <c r="F131" s="12">
        <v>2018</v>
      </c>
      <c r="G131" s="9">
        <f t="shared" ref="G131:G142" si="6">SUM(H131:I131)</f>
        <v>239</v>
      </c>
      <c r="H131" s="4"/>
      <c r="I131" s="9">
        <v>239</v>
      </c>
    </row>
    <row r="132" spans="1:9">
      <c r="A132" s="39"/>
      <c r="B132" s="40"/>
      <c r="C132" s="40"/>
      <c r="D132" s="41"/>
      <c r="E132" s="41"/>
      <c r="F132" s="35">
        <v>2019</v>
      </c>
      <c r="G132" s="8">
        <f t="shared" si="6"/>
        <v>239</v>
      </c>
      <c r="H132" s="5"/>
      <c r="I132" s="8">
        <v>239</v>
      </c>
    </row>
    <row r="133" spans="1:9" ht="30.75" customHeight="1">
      <c r="A133" s="39"/>
      <c r="B133" s="40"/>
      <c r="C133" s="40"/>
      <c r="D133" s="41"/>
      <c r="E133" s="41"/>
      <c r="F133" s="11">
        <v>2020</v>
      </c>
      <c r="G133" s="7">
        <f t="shared" si="6"/>
        <v>239</v>
      </c>
      <c r="H133" s="6"/>
      <c r="I133" s="7">
        <v>239</v>
      </c>
    </row>
    <row r="134" spans="1:9">
      <c r="A134" s="39" t="s">
        <v>68</v>
      </c>
      <c r="B134" s="40" t="s">
        <v>54</v>
      </c>
      <c r="C134" s="40" t="s">
        <v>11</v>
      </c>
      <c r="D134" s="41">
        <v>2018</v>
      </c>
      <c r="E134" s="41">
        <v>2020</v>
      </c>
      <c r="F134" s="12">
        <v>2018</v>
      </c>
      <c r="G134" s="9">
        <f t="shared" si="6"/>
        <v>200</v>
      </c>
      <c r="H134" s="4"/>
      <c r="I134" s="9">
        <v>200</v>
      </c>
    </row>
    <row r="135" spans="1:9">
      <c r="A135" s="39"/>
      <c r="B135" s="40"/>
      <c r="C135" s="40"/>
      <c r="D135" s="41"/>
      <c r="E135" s="41"/>
      <c r="F135" s="35">
        <v>2019</v>
      </c>
      <c r="G135" s="8">
        <f t="shared" si="6"/>
        <v>200</v>
      </c>
      <c r="H135" s="5"/>
      <c r="I135" s="8">
        <v>200</v>
      </c>
    </row>
    <row r="136" spans="1:9">
      <c r="A136" s="39"/>
      <c r="B136" s="40"/>
      <c r="C136" s="40"/>
      <c r="D136" s="41"/>
      <c r="E136" s="41"/>
      <c r="F136" s="11">
        <v>2020</v>
      </c>
      <c r="G136" s="7">
        <f t="shared" si="6"/>
        <v>200</v>
      </c>
      <c r="H136" s="6"/>
      <c r="I136" s="7">
        <v>200</v>
      </c>
    </row>
    <row r="137" spans="1:9">
      <c r="A137" s="39" t="s">
        <v>69</v>
      </c>
      <c r="B137" s="40" t="s">
        <v>140</v>
      </c>
      <c r="C137" s="40" t="s">
        <v>11</v>
      </c>
      <c r="D137" s="41">
        <v>2018</v>
      </c>
      <c r="E137" s="52">
        <v>2020</v>
      </c>
      <c r="F137" s="12">
        <v>2018</v>
      </c>
      <c r="G137" s="9">
        <f t="shared" si="6"/>
        <v>100</v>
      </c>
      <c r="H137" s="4"/>
      <c r="I137" s="9">
        <v>100</v>
      </c>
    </row>
    <row r="138" spans="1:9">
      <c r="A138" s="39"/>
      <c r="B138" s="40"/>
      <c r="C138" s="40"/>
      <c r="D138" s="41"/>
      <c r="E138" s="52"/>
      <c r="F138" s="35">
        <v>2019</v>
      </c>
      <c r="G138" s="8">
        <f t="shared" si="6"/>
        <v>100</v>
      </c>
      <c r="H138" s="5"/>
      <c r="I138" s="8">
        <v>100</v>
      </c>
    </row>
    <row r="139" spans="1:9">
      <c r="A139" s="39"/>
      <c r="B139" s="40"/>
      <c r="C139" s="40"/>
      <c r="D139" s="41"/>
      <c r="E139" s="52"/>
      <c r="F139" s="11">
        <v>2020</v>
      </c>
      <c r="G139" s="7">
        <f t="shared" si="6"/>
        <v>100</v>
      </c>
      <c r="H139" s="6"/>
      <c r="I139" s="7">
        <v>100</v>
      </c>
    </row>
    <row r="140" spans="1:9">
      <c r="A140" s="39" t="s">
        <v>128</v>
      </c>
      <c r="B140" s="40" t="s">
        <v>139</v>
      </c>
      <c r="C140" s="40" t="s">
        <v>11</v>
      </c>
      <c r="D140" s="41">
        <v>2018</v>
      </c>
      <c r="E140" s="52">
        <v>2020</v>
      </c>
      <c r="F140" s="12">
        <v>2018</v>
      </c>
      <c r="G140" s="9">
        <f t="shared" si="6"/>
        <v>100</v>
      </c>
      <c r="H140" s="4"/>
      <c r="I140" s="9">
        <v>100</v>
      </c>
    </row>
    <row r="141" spans="1:9">
      <c r="A141" s="39"/>
      <c r="B141" s="40"/>
      <c r="C141" s="40"/>
      <c r="D141" s="41"/>
      <c r="E141" s="52"/>
      <c r="F141" s="35">
        <v>2019</v>
      </c>
      <c r="G141" s="8">
        <f t="shared" si="6"/>
        <v>100</v>
      </c>
      <c r="H141" s="5"/>
      <c r="I141" s="8">
        <v>100</v>
      </c>
    </row>
    <row r="142" spans="1:9" ht="24.75" customHeight="1">
      <c r="A142" s="39"/>
      <c r="B142" s="40"/>
      <c r="C142" s="40"/>
      <c r="D142" s="41"/>
      <c r="E142" s="52"/>
      <c r="F142" s="11">
        <v>2020</v>
      </c>
      <c r="G142" s="7">
        <f t="shared" si="6"/>
        <v>100</v>
      </c>
      <c r="H142" s="6"/>
      <c r="I142" s="7">
        <v>100</v>
      </c>
    </row>
  </sheetData>
  <mergeCells count="191">
    <mergeCell ref="A137:A139"/>
    <mergeCell ref="B137:B139"/>
    <mergeCell ref="C137:C139"/>
    <mergeCell ref="E43:E44"/>
    <mergeCell ref="A46:A49"/>
    <mergeCell ref="B46:B49"/>
    <mergeCell ref="A50:A53"/>
    <mergeCell ref="B50:B53"/>
    <mergeCell ref="C128:C129"/>
    <mergeCell ref="D128:D129"/>
    <mergeCell ref="E128:E129"/>
    <mergeCell ref="D137:D139"/>
    <mergeCell ref="E137:E139"/>
    <mergeCell ref="A113:E116"/>
    <mergeCell ref="A109:A112"/>
    <mergeCell ref="B109:B112"/>
    <mergeCell ref="E101:E102"/>
    <mergeCell ref="G121:G122"/>
    <mergeCell ref="A58:A59"/>
    <mergeCell ref="B58:B59"/>
    <mergeCell ref="C58:C59"/>
    <mergeCell ref="D58:D59"/>
    <mergeCell ref="E58:E59"/>
    <mergeCell ref="A43:A44"/>
    <mergeCell ref="B43:B44"/>
    <mergeCell ref="C43:C44"/>
    <mergeCell ref="D43:D44"/>
    <mergeCell ref="C46:C49"/>
    <mergeCell ref="D46:D49"/>
    <mergeCell ref="E46:E49"/>
    <mergeCell ref="A82:A85"/>
    <mergeCell ref="B82:B85"/>
    <mergeCell ref="C82:C85"/>
    <mergeCell ref="D82:D85"/>
    <mergeCell ref="E82:E85"/>
    <mergeCell ref="D101:D102"/>
    <mergeCell ref="A86:E89"/>
    <mergeCell ref="A90:A91"/>
    <mergeCell ref="B90:B91"/>
    <mergeCell ref="C90:C91"/>
    <mergeCell ref="C101:C102"/>
    <mergeCell ref="E7:I7"/>
    <mergeCell ref="G13:I14"/>
    <mergeCell ref="D14:D15"/>
    <mergeCell ref="E14:E15"/>
    <mergeCell ref="B13:B15"/>
    <mergeCell ref="C13:C15"/>
    <mergeCell ref="D13:E13"/>
    <mergeCell ref="A16:A20"/>
    <mergeCell ref="B16:B20"/>
    <mergeCell ref="C16:C20"/>
    <mergeCell ref="D16:D20"/>
    <mergeCell ref="E16:E20"/>
    <mergeCell ref="F13:F15"/>
    <mergeCell ref="A8:I8"/>
    <mergeCell ref="A9:I9"/>
    <mergeCell ref="A10:I10"/>
    <mergeCell ref="A11:I11"/>
    <mergeCell ref="A21:E24"/>
    <mergeCell ref="A13:A15"/>
    <mergeCell ref="B78:B81"/>
    <mergeCell ref="C78:C81"/>
    <mergeCell ref="D78:D81"/>
    <mergeCell ref="E78:E81"/>
    <mergeCell ref="C50:C53"/>
    <mergeCell ref="D50:D53"/>
    <mergeCell ref="E50:E53"/>
    <mergeCell ref="A76:A77"/>
    <mergeCell ref="B76:B77"/>
    <mergeCell ref="C76:C77"/>
    <mergeCell ref="D76:D77"/>
    <mergeCell ref="E76:E77"/>
    <mergeCell ref="A67:A68"/>
    <mergeCell ref="B67:B68"/>
    <mergeCell ref="C67:C68"/>
    <mergeCell ref="D73:D75"/>
    <mergeCell ref="E73:E75"/>
    <mergeCell ref="A25:E28"/>
    <mergeCell ref="D38:D39"/>
    <mergeCell ref="E38:E39"/>
    <mergeCell ref="A36:A37"/>
    <mergeCell ref="I119:I120"/>
    <mergeCell ref="G117:G118"/>
    <mergeCell ref="H117:H118"/>
    <mergeCell ref="I117:I118"/>
    <mergeCell ref="A119:A120"/>
    <mergeCell ref="B119:B120"/>
    <mergeCell ref="C119:C120"/>
    <mergeCell ref="D119:D120"/>
    <mergeCell ref="E119:E120"/>
    <mergeCell ref="A117:A118"/>
    <mergeCell ref="B117:B118"/>
    <mergeCell ref="C117:C118"/>
    <mergeCell ref="D117:D118"/>
    <mergeCell ref="E117:E118"/>
    <mergeCell ref="F117:F118"/>
    <mergeCell ref="F119:F120"/>
    <mergeCell ref="G119:G120"/>
    <mergeCell ref="H119:H120"/>
    <mergeCell ref="H121:H122"/>
    <mergeCell ref="I121:I122"/>
    <mergeCell ref="A121:A122"/>
    <mergeCell ref="B121:B122"/>
    <mergeCell ref="C121:C122"/>
    <mergeCell ref="A134:A136"/>
    <mergeCell ref="B134:B136"/>
    <mergeCell ref="C134:C136"/>
    <mergeCell ref="D134:D136"/>
    <mergeCell ref="E134:E136"/>
    <mergeCell ref="G128:G129"/>
    <mergeCell ref="I128:I129"/>
    <mergeCell ref="A131:A133"/>
    <mergeCell ref="B131:B133"/>
    <mergeCell ref="C131:C133"/>
    <mergeCell ref="D131:D133"/>
    <mergeCell ref="E131:E133"/>
    <mergeCell ref="F128:F129"/>
    <mergeCell ref="H128:H129"/>
    <mergeCell ref="G126:G127"/>
    <mergeCell ref="H126:H127"/>
    <mergeCell ref="I126:I127"/>
    <mergeCell ref="A128:A129"/>
    <mergeCell ref="B128:B129"/>
    <mergeCell ref="A140:A142"/>
    <mergeCell ref="B140:B142"/>
    <mergeCell ref="C140:C142"/>
    <mergeCell ref="D140:D142"/>
    <mergeCell ref="E140:E142"/>
    <mergeCell ref="E36:E37"/>
    <mergeCell ref="A38:A39"/>
    <mergeCell ref="B38:B39"/>
    <mergeCell ref="C38:C39"/>
    <mergeCell ref="B36:B37"/>
    <mergeCell ref="C36:C37"/>
    <mergeCell ref="D36:D37"/>
    <mergeCell ref="A40:A41"/>
    <mergeCell ref="B40:B41"/>
    <mergeCell ref="C40:C41"/>
    <mergeCell ref="D40:D41"/>
    <mergeCell ref="E40:E41"/>
    <mergeCell ref="A78:A81"/>
    <mergeCell ref="D67:D68"/>
    <mergeCell ref="E67:E68"/>
    <mergeCell ref="A63:A65"/>
    <mergeCell ref="A73:A75"/>
    <mergeCell ref="B73:B75"/>
    <mergeCell ref="C73:C75"/>
    <mergeCell ref="G90:G91"/>
    <mergeCell ref="H90:H91"/>
    <mergeCell ref="I90:I91"/>
    <mergeCell ref="C109:C112"/>
    <mergeCell ref="D109:D112"/>
    <mergeCell ref="E109:E112"/>
    <mergeCell ref="A105:A108"/>
    <mergeCell ref="B105:B108"/>
    <mergeCell ref="C105:C108"/>
    <mergeCell ref="D105:D108"/>
    <mergeCell ref="E105:E108"/>
    <mergeCell ref="A103:A104"/>
    <mergeCell ref="B103:B104"/>
    <mergeCell ref="C103:C104"/>
    <mergeCell ref="D103:D104"/>
    <mergeCell ref="E103:E104"/>
    <mergeCell ref="D90:D91"/>
    <mergeCell ref="E90:E91"/>
    <mergeCell ref="F90:F91"/>
    <mergeCell ref="D97:D98"/>
    <mergeCell ref="E97:E98"/>
    <mergeCell ref="A97:A98"/>
    <mergeCell ref="B97:B98"/>
    <mergeCell ref="C97:C98"/>
    <mergeCell ref="A126:A127"/>
    <mergeCell ref="B126:B127"/>
    <mergeCell ref="C126:C127"/>
    <mergeCell ref="D126:D127"/>
    <mergeCell ref="E126:E127"/>
    <mergeCell ref="F126:F127"/>
    <mergeCell ref="B63:B65"/>
    <mergeCell ref="C63:C65"/>
    <mergeCell ref="D63:D65"/>
    <mergeCell ref="E63:E65"/>
    <mergeCell ref="A123:A125"/>
    <mergeCell ref="B123:B125"/>
    <mergeCell ref="C123:C125"/>
    <mergeCell ref="D123:D125"/>
    <mergeCell ref="E123:E125"/>
    <mergeCell ref="D121:D122"/>
    <mergeCell ref="E121:E122"/>
    <mergeCell ref="F121:F122"/>
    <mergeCell ref="A101:A102"/>
    <mergeCell ref="B101:B102"/>
  </mergeCells>
  <hyperlinks>
    <hyperlink ref="B36" r:id="rId1" display="consultantplus://offline/ref=93A719C82B41F8FA8F68D74CDC3BFD5D2C3D5C28E94960778CA7ADA437i1u5J"/>
    <hyperlink ref="B90" r:id="rId2" display="consultantplus://offline/ref=93A719C82B41F8FA8F68D74CDC3BFD5D2C3D5C28E94960778CA7ADA437i1u5J"/>
  </hyperlinks>
  <pageMargins left="0.70866141732283472" right="0.70866141732283472" top="0.74803149606299213" bottom="0.74803149606299213" header="0.31496062992125984" footer="0.31496062992125984"/>
  <pageSetup paperSize="9" scale="75" fitToHeight="0" orientation="portrait"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2018-02-19T11:00:49Z</cp:lastPrinted>
  <dcterms:created xsi:type="dcterms:W3CDTF">2018-02-02T07:27:25Z</dcterms:created>
  <dcterms:modified xsi:type="dcterms:W3CDTF">2018-02-22T07:00:29Z</dcterms:modified>
</cp:coreProperties>
</file>