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20" windowWidth="21840" windowHeight="12285"/>
  </bookViews>
  <sheets>
    <sheet name="Лист1" sheetId="1" r:id="rId1"/>
    <sheet name="Лист2" sheetId="2" r:id="rId2"/>
    <sheet name="Лист3" sheetId="3" r:id="rId3"/>
  </sheets>
  <definedNames>
    <definedName name="_xlnm.Print_Area" localSheetId="0">Лист1!$A$1:$I$198</definedName>
  </definedNames>
  <calcPr calcId="124519"/>
</workbook>
</file>

<file path=xl/calcChain.xml><?xml version="1.0" encoding="utf-8"?>
<calcChain xmlns="http://schemas.openxmlformats.org/spreadsheetml/2006/main">
  <c r="I118" i="1"/>
  <c r="I106"/>
  <c r="I98"/>
  <c r="G175" l="1"/>
  <c r="H170"/>
  <c r="I28"/>
  <c r="I27"/>
  <c r="G129" l="1"/>
  <c r="G75"/>
  <c r="G72"/>
  <c r="G71"/>
  <c r="G70"/>
  <c r="G73"/>
  <c r="I125"/>
  <c r="G125" s="1"/>
  <c r="H178" l="1"/>
  <c r="I178"/>
  <c r="I182"/>
  <c r="H182"/>
  <c r="I183"/>
  <c r="I179" s="1"/>
  <c r="H172"/>
  <c r="H171"/>
  <c r="H165"/>
  <c r="H22" s="1"/>
  <c r="H16" s="1"/>
  <c r="H169"/>
  <c r="H168"/>
  <c r="I172"/>
  <c r="I171"/>
  <c r="I170"/>
  <c r="G170" s="1"/>
  <c r="I169"/>
  <c r="I168"/>
  <c r="G189"/>
  <c r="G188"/>
  <c r="G187"/>
  <c r="G186"/>
  <c r="I59"/>
  <c r="G59" s="1"/>
  <c r="I57"/>
  <c r="I193"/>
  <c r="G193" s="1"/>
  <c r="G198"/>
  <c r="I135"/>
  <c r="G135" s="1"/>
  <c r="I136"/>
  <c r="G136" s="1"/>
  <c r="I134"/>
  <c r="G162"/>
  <c r="G161"/>
  <c r="G160"/>
  <c r="G158"/>
  <c r="G157"/>
  <c r="G156"/>
  <c r="G153"/>
  <c r="G152"/>
  <c r="G151"/>
  <c r="G148"/>
  <c r="G147"/>
  <c r="G146"/>
  <c r="G143"/>
  <c r="G142"/>
  <c r="G141"/>
  <c r="G81"/>
  <c r="G86"/>
  <c r="I29"/>
  <c r="I124"/>
  <c r="G183" l="1"/>
  <c r="G179"/>
  <c r="G182"/>
  <c r="G178"/>
  <c r="G69"/>
  <c r="I56"/>
  <c r="I55"/>
  <c r="G55" s="1"/>
  <c r="H167" l="1"/>
  <c r="H24" s="1"/>
  <c r="H18" s="1"/>
  <c r="G85"/>
  <c r="G84"/>
  <c r="G83"/>
  <c r="G82"/>
  <c r="G80"/>
  <c r="G79"/>
  <c r="G78"/>
  <c r="G77"/>
  <c r="I58"/>
  <c r="G128" l="1"/>
  <c r="G127"/>
  <c r="G177" l="1"/>
  <c r="G44"/>
  <c r="G68"/>
  <c r="H166" l="1"/>
  <c r="H23" s="1"/>
  <c r="H17" s="1"/>
  <c r="I91"/>
  <c r="G49"/>
  <c r="G54"/>
  <c r="G67" l="1"/>
  <c r="G107" l="1"/>
  <c r="H133" l="1"/>
  <c r="I133"/>
  <c r="H132"/>
  <c r="I132"/>
  <c r="I87"/>
  <c r="I100"/>
  <c r="I99"/>
  <c r="I89" s="1"/>
  <c r="I88"/>
  <c r="H190"/>
  <c r="I192"/>
  <c r="G192" s="1"/>
  <c r="I191"/>
  <c r="G191" s="1"/>
  <c r="G197"/>
  <c r="I165"/>
  <c r="G159"/>
  <c r="G155"/>
  <c r="G154"/>
  <c r="G150"/>
  <c r="G149"/>
  <c r="G145"/>
  <c r="G144"/>
  <c r="G140"/>
  <c r="G139"/>
  <c r="G134"/>
  <c r="I130"/>
  <c r="H130"/>
  <c r="I25"/>
  <c r="I22" l="1"/>
  <c r="I167"/>
  <c r="I24" s="1"/>
  <c r="I164"/>
  <c r="G100"/>
  <c r="I90"/>
  <c r="G132"/>
  <c r="I163"/>
  <c r="I20" s="1"/>
  <c r="I166"/>
  <c r="G171"/>
  <c r="I23" l="1"/>
  <c r="G90"/>
  <c r="G167"/>
  <c r="I18"/>
  <c r="G18" s="1"/>
  <c r="G124"/>
  <c r="G122"/>
  <c r="G121"/>
  <c r="G117"/>
  <c r="G116"/>
  <c r="G113"/>
  <c r="I40"/>
  <c r="I26" s="1"/>
  <c r="G37"/>
  <c r="G63" l="1"/>
  <c r="G66" l="1"/>
  <c r="G36"/>
  <c r="I195" l="1"/>
  <c r="I190" s="1"/>
  <c r="G190" s="1"/>
  <c r="G115"/>
  <c r="G114"/>
  <c r="G112"/>
  <c r="G111"/>
  <c r="G110"/>
  <c r="G109"/>
  <c r="G120"/>
  <c r="G119"/>
  <c r="G118"/>
  <c r="G104"/>
  <c r="G102"/>
  <c r="G101"/>
  <c r="G99"/>
  <c r="G98"/>
  <c r="G96"/>
  <c r="G94"/>
  <c r="G92"/>
  <c r="G65"/>
  <c r="G62"/>
  <c r="G61"/>
  <c r="G60"/>
  <c r="G138"/>
  <c r="G137"/>
  <c r="G53"/>
  <c r="G52"/>
  <c r="G51"/>
  <c r="G50"/>
  <c r="G48"/>
  <c r="G47"/>
  <c r="G46"/>
  <c r="G45"/>
  <c r="G106"/>
  <c r="G39"/>
  <c r="G42"/>
  <c r="G41"/>
  <c r="G40"/>
  <c r="G38"/>
  <c r="G35"/>
  <c r="G196"/>
  <c r="G176"/>
  <c r="G174"/>
  <c r="G173"/>
  <c r="G131"/>
  <c r="G34"/>
  <c r="G33"/>
  <c r="G32"/>
  <c r="G31"/>
  <c r="G30"/>
  <c r="G58" l="1"/>
  <c r="I21"/>
  <c r="I15" s="1"/>
  <c r="G57"/>
  <c r="G195"/>
  <c r="G56"/>
  <c r="G91"/>
  <c r="G89"/>
  <c r="G87"/>
  <c r="G88"/>
  <c r="G165"/>
  <c r="G105"/>
  <c r="G103"/>
  <c r="G97"/>
  <c r="G95"/>
  <c r="G93"/>
  <c r="H163"/>
  <c r="H20" s="1"/>
  <c r="G133" l="1"/>
  <c r="G166"/>
  <c r="G163"/>
  <c r="I17"/>
  <c r="I16"/>
  <c r="G168"/>
  <c r="G130"/>
  <c r="I14" l="1"/>
  <c r="I19" s="1"/>
  <c r="G172"/>
  <c r="G28"/>
  <c r="H164"/>
  <c r="H21" s="1"/>
  <c r="G164" l="1"/>
  <c r="G29"/>
  <c r="G23"/>
  <c r="G25"/>
  <c r="G169"/>
  <c r="H14"/>
  <c r="G20"/>
  <c r="G27"/>
  <c r="G24" l="1"/>
  <c r="G16"/>
  <c r="G22"/>
  <c r="G26"/>
  <c r="H15"/>
  <c r="H19" s="1"/>
  <c r="G14"/>
  <c r="G17" l="1"/>
  <c r="G21"/>
  <c r="G15"/>
  <c r="G19" s="1"/>
</calcChain>
</file>

<file path=xl/sharedStrings.xml><?xml version="1.0" encoding="utf-8"?>
<sst xmlns="http://schemas.openxmlformats.org/spreadsheetml/2006/main" count="229" uniqueCount="163">
  <si>
    <t>Наименование муниципальной программы, основные мероприятия</t>
  </si>
  <si>
    <t>Ответственный исполнитель</t>
  </si>
  <si>
    <t>Срок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</si>
  <si>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</si>
  <si>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</si>
  <si>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</si>
  <si>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</si>
  <si>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</si>
  <si>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</si>
  <si>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</si>
  <si>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</si>
  <si>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</si>
  <si>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</si>
  <si>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</si>
  <si>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</si>
  <si>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</si>
  <si>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</si>
  <si>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</si>
  <si>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</si>
  <si>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</si>
  <si>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</si>
  <si>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</si>
  <si>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Ремонт автомобильной дороги г. Приморск, ул. Береговая  до д. №50  (км  0+650 -  км 1+099),   Выборгский район Ленинградской области</t>
  </si>
  <si>
    <t xml:space="preserve">Ремонт автомобильной дороги г. Приморск, ул. Береговая  (км 1+099- км 1+ 500)   Выборгский район Ленинградской области </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</si>
  <si>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</si>
  <si>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</si>
  <si>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</si>
  <si>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</si>
  <si>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</si>
  <si>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</si>
  <si>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</si>
  <si>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</si>
  <si>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</si>
  <si>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территории  многоквартирных домов по адресу: п. Рябово, д. 1,3,4,5</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</si>
  <si>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</si>
  <si>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</si>
  <si>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</si>
  <si>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</si>
  <si>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</si>
  <si>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Приобретение указателей с названиями улиц</t>
  </si>
  <si>
    <t>№ п/п</t>
  </si>
  <si>
    <t>ПЛАН</t>
  </si>
  <si>
    <t>реализации муниципальной программы</t>
  </si>
  <si>
    <t>"РАЗВИТИЕ АВТОМОБИЛЬНЫХ ДОРОГ НА ТЕРРИТОРИИ МО "ПРИМОРСКОЕ</t>
  </si>
  <si>
    <t>3.1</t>
  </si>
  <si>
    <t>3.2</t>
  </si>
  <si>
    <t>3.3</t>
  </si>
  <si>
    <t>3.4</t>
  </si>
  <si>
    <t>3.5</t>
  </si>
  <si>
    <t>3.6</t>
  </si>
  <si>
    <t>3.7</t>
  </si>
  <si>
    <t>3.8</t>
  </si>
  <si>
    <t>3.9</t>
  </si>
  <si>
    <t>3.10</t>
  </si>
  <si>
    <t>2.1</t>
  </si>
  <si>
    <t>2.2</t>
  </si>
  <si>
    <t>2.3</t>
  </si>
  <si>
    <t>2.4</t>
  </si>
  <si>
    <t>2.6</t>
  </si>
  <si>
    <t>2.7</t>
  </si>
  <si>
    <t>2.8</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</si>
  <si>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</si>
  <si>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</si>
  <si>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</si>
  <si>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</si>
  <si>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Восстановление системы водоотвода вдоль автомобильной дороги ул. Железнодорожная с расчисткой от растительности</t>
  </si>
  <si>
    <t>1.3</t>
  </si>
  <si>
    <t>1.4</t>
  </si>
  <si>
    <t>1.5</t>
  </si>
  <si>
    <t>1.6</t>
  </si>
  <si>
    <t>1.7</t>
  </si>
  <si>
    <t>1.8</t>
  </si>
  <si>
    <t>1.9</t>
  </si>
  <si>
    <t>1.10</t>
  </si>
  <si>
    <t>1.11</t>
  </si>
  <si>
    <t>2.10</t>
  </si>
  <si>
    <t>Приложение №2</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</si>
  <si>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</si>
  <si>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</si>
  <si>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3.11</t>
  </si>
  <si>
    <t>Ямочный ремонт дорожного покрытия автомобильных дорог на территории МО "Приморское городское поселение"</t>
  </si>
  <si>
    <t>Ремонт автомобильной дороги г. Приморск, ул. Агафонова</t>
  </si>
  <si>
    <t>1.        Основное мероприятие «Развитие автомобильных дорог»</t>
  </si>
  <si>
    <t>1.   Ремонт автомобильных дорог</t>
  </si>
  <si>
    <r>
      <t xml:space="preserve">Ремонт автомобильной дороги г. Приморск, ул. Береговая  (км 0+000- </t>
    </r>
    <r>
      <rPr>
        <b/>
        <sz val="9"/>
        <rFont val="Times New Roman"/>
        <family val="1"/>
        <charset val="204"/>
      </rPr>
      <t>км 0+650</t>
    </r>
    <r>
      <rPr>
        <sz val="9"/>
        <rFont val="Times New Roman"/>
        <family val="1"/>
        <charset val="204"/>
      </rPr>
      <t>)   Выборгский район Ленинградской области</t>
    </r>
  </si>
  <si>
    <t>2.        Капитальный ремонт  и ремонт дворовых территорий многоквартирных домов, проездов к дворовым территориям многоквартирных домов</t>
  </si>
  <si>
    <t>3.        Содержание автомобильных дорог</t>
  </si>
  <si>
    <t>ГОРОДСКОЕ ПОСЕЛЕНИЕ"</t>
  </si>
  <si>
    <t>3.12</t>
  </si>
  <si>
    <t>Оценка объектов транспортной коммуникации (автомобильных дорог)</t>
  </si>
  <si>
    <t>Комплекс кадастровых работ по постановке на государственный кадастровый учет объектов транспортной коммуникации (автомобильных дорог)</t>
  </si>
  <si>
    <t>Формирование и постановка на государственный кадастровый учет земельных участков под объектами транспортной коммуникации (автомобильными дорогами)</t>
  </si>
  <si>
    <t>Ремонт проезда к многоквартирным домам по адресу: Ленинградская область, Выборгский район, пос. Ермилово, ул. Физкультурная, д. 14, 15</t>
  </si>
  <si>
    <t>2.5</t>
  </si>
  <si>
    <t>Ремонт дорожного покрытия проездов к дворовой территорий многоквартирных домов № 5,6,11  п. Рябово</t>
  </si>
  <si>
    <t>Замена водоотводных труб под автомобильной дорогой г. Приморск, ул. Вокзальная, ул. Железнодорожная</t>
  </si>
  <si>
    <t xml:space="preserve">к муниципальной программе "Развитие </t>
  </si>
  <si>
    <t xml:space="preserve">автомобильных дорог на территории </t>
  </si>
  <si>
    <t>МО «Приморское городское поселение»</t>
  </si>
  <si>
    <t>Приобретение и установка креплений для указателей наименований улиц</t>
  </si>
  <si>
    <t>Годы реали-зации</t>
  </si>
  <si>
    <t>2017-2021</t>
  </si>
  <si>
    <t>4.1</t>
  </si>
  <si>
    <t>5.1</t>
  </si>
  <si>
    <t>7.1</t>
  </si>
  <si>
    <t>Ямочный ремонт дорожного покрытия автомобильных дорог п. Глебычево</t>
  </si>
  <si>
    <t>Уборка дорог г. Приморск, п. Ермилово, п. Красная Долина, п. Рябово, п. Камышовка, д. Александровка, п. Заречье, п. Краснофлотское, п. Озерки, пос. Глебычево, пос. Прибылово, пос. Ключевое, п. Вязы, п. Малышево, Балтийское, Мамонтовка, Мысовое, Пионерское, Лужки</t>
  </si>
  <si>
    <t>6.1</t>
  </si>
  <si>
    <t>Контроль приемочных. Периодических и контрольных испытаний материалов, операционный и лабораторный контроль дорожных работ</t>
  </si>
  <si>
    <t>Ремонт автомобильной дороги г. Приморск, ул. Лесная до наб. Гагарина</t>
  </si>
  <si>
    <t>Ремонт автомобильной асфальтовой дороги г. Приморск, ул. Лесная (от д. 36 до ул. Железнодорожная)</t>
  </si>
  <si>
    <t>Ремонт дорожного покрытия проездов к  многоквартирным домам  № 10,11,12 ,13,14 п. Глебычево, ул. Офицерская</t>
  </si>
  <si>
    <t>2.11</t>
  </si>
  <si>
    <t>Ремонт автомобильной дороги г. Приморск,  ул. Пляжная  (км  0+225 – км 0+675)</t>
  </si>
  <si>
    <t xml:space="preserve">Ремонт автомобильной дороги г. Приморск, ул. Береговая  (км 1+500- км 2+ 500)   Выборгский район Ленинградской области </t>
  </si>
  <si>
    <t>1.12</t>
  </si>
  <si>
    <t>2.9</t>
  </si>
  <si>
    <t xml:space="preserve">   </t>
  </si>
  <si>
    <t>не трогать</t>
  </si>
  <si>
    <t>пожарный водоем</t>
  </si>
  <si>
    <t>Ремонт автомобильной асфальтовой дороги г. Приморск, ул. Железнодорожная (км 0+000 - км 1+000)</t>
  </si>
  <si>
    <t>5.   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</si>
  <si>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4.2</t>
  </si>
  <si>
    <t>8.1</t>
  </si>
  <si>
    <t>Ремонт дорожного покрытия проездов к дворовой территорий многоквартирных домов п.Красная Долина д. 33, 35</t>
  </si>
  <si>
    <t>Ремонт дорожного покрытия проездов к дворовой территорий многоквартирных домов п. Ермилово  д. 1, 2, 3</t>
  </si>
  <si>
    <t>2.12</t>
  </si>
  <si>
    <t>Реализация мероприятий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t>
  </si>
  <si>
    <t>1.13</t>
  </si>
  <si>
    <t>1.14</t>
  </si>
  <si>
    <t>2.13</t>
  </si>
  <si>
    <t>2.14</t>
  </si>
  <si>
    <t>7.   Мероприятия по капитальному ремонту и ремонту автомобильных дорог общего пользования местного значения</t>
  </si>
  <si>
    <t>7.1.1</t>
  </si>
  <si>
    <t>7.1.2</t>
  </si>
  <si>
    <t>7.1.3</t>
  </si>
  <si>
    <t>7.1.4</t>
  </si>
  <si>
    <t>9.   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</si>
  <si>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9.1</t>
  </si>
  <si>
    <t>9.2</t>
  </si>
  <si>
    <t>9.3</t>
  </si>
  <si>
    <t>3.13</t>
  </si>
  <si>
    <t>6.   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</si>
  <si>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6.2</t>
  </si>
  <si>
    <t>6.3</t>
  </si>
  <si>
    <t>6.4</t>
  </si>
  <si>
    <t>6.5</t>
  </si>
  <si>
    <t>6.6</t>
  </si>
  <si>
    <t>6.7</t>
  </si>
  <si>
    <t>8.   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t>
  </si>
  <si>
    <t>8.1.1</t>
  </si>
  <si>
    <t>8.1.2</t>
  </si>
  <si>
    <t>8.1.3</t>
  </si>
  <si>
    <t>8.1.4</t>
  </si>
  <si>
    <t xml:space="preserve">Ремонт автомобильной дороги г. Приморск, пер. Нагорный </t>
  </si>
  <si>
    <t>4.3</t>
  </si>
  <si>
    <t>Реконструкция моста на автомобильной дороги пос. Заречье</t>
  </si>
  <si>
    <t>Разработка проектной и сметной документации объекта: "Реконструкция моста на автомобильной дороги пос. Заречье"</t>
  </si>
  <si>
    <t>Экспертиза проектно-сметной документации объекта: "Реконструкция моста на автомобильной дороги пос. Заречье"</t>
  </si>
  <si>
    <t>4.   Реконструкция автомобильных дорог общего пользования муниципального значения</t>
  </si>
  <si>
    <t>Ремонт проездов к дворовой территории по адресу: г. Приморск, наб. Лебедева д. 8</t>
  </si>
  <si>
    <t>Ремонт дорожного покрытия проездов к  многоквартирным домам  № 3, 4, 5, 6, 7 п. Ермилово, Заречный переулок</t>
  </si>
  <si>
    <t>Ремонт дорожного покрытия проездов к  многоквартирным домам  № 1, 2, 3, 4, 5, 6, 7, 8, 9  п. Глебычево, ул. Офицерская</t>
  </si>
</sst>
</file>

<file path=xl/styles.xml><?xml version="1.0" encoding="utf-8"?>
<styleSheet xmlns="http://schemas.openxmlformats.org/spreadsheetml/2006/main">
  <numFmts count="2">
    <numFmt numFmtId="41" formatCode="_-* #,##0_р_._-;\-* #,##0_р_._-;_-* &quot;-&quot;_р_._-;_-@_-"/>
    <numFmt numFmtId="164" formatCode="#,##0.0"/>
  </numFmts>
  <fonts count="10">
    <font>
      <sz val="11"/>
      <color theme="1"/>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b/>
      <sz val="12"/>
      <name val="Times New Roman"/>
      <family val="1"/>
      <charset val="204"/>
    </font>
    <font>
      <i/>
      <sz val="9"/>
      <name val="Times New Roman"/>
      <family val="1"/>
      <charset val="204"/>
    </font>
    <font>
      <sz val="9"/>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164" fontId="1" fillId="0" borderId="2" xfId="0" applyNumberFormat="1" applyFont="1" applyBorder="1" applyAlignment="1">
      <alignment horizontal="right" vertical="center" wrapText="1"/>
    </xf>
    <xf numFmtId="164" fontId="1" fillId="0" borderId="3"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0" fontId="3" fillId="0" borderId="0" xfId="0" applyFont="1" applyAlignment="1"/>
    <xf numFmtId="0" fontId="3" fillId="0" borderId="0" xfId="0" applyFont="1" applyAlignment="1">
      <alignment horizontal="right"/>
    </xf>
    <xf numFmtId="41" fontId="4" fillId="0" borderId="0" xfId="0" applyNumberFormat="1" applyFont="1"/>
    <xf numFmtId="0" fontId="4" fillId="0" borderId="0" xfId="0" applyFont="1"/>
    <xf numFmtId="41" fontId="5" fillId="0" borderId="0" xfId="0" applyNumberFormat="1" applyFont="1" applyAlignment="1"/>
    <xf numFmtId="0" fontId="5" fillId="0" borderId="0" xfId="0" applyFont="1" applyAlignment="1"/>
    <xf numFmtId="41" fontId="7" fillId="0" borderId="0" xfId="0" applyNumberFormat="1" applyFont="1" applyAlignment="1">
      <alignment horizontal="center" vertical="center"/>
    </xf>
    <xf numFmtId="0" fontId="5" fillId="0" borderId="0" xfId="0" applyFont="1"/>
    <xf numFmtId="164" fontId="2" fillId="0" borderId="0" xfId="0" applyNumberFormat="1" applyFont="1"/>
    <xf numFmtId="164" fontId="2" fillId="0" borderId="2" xfId="0" applyNumberFormat="1" applyFont="1" applyBorder="1" applyAlignment="1">
      <alignment horizontal="center" vertical="center" wrapText="1"/>
    </xf>
    <xf numFmtId="164" fontId="9" fillId="0" borderId="0" xfId="0" applyNumberFormat="1" applyFont="1"/>
    <xf numFmtId="164" fontId="2" fillId="0" borderId="4" xfId="0" applyNumberFormat="1" applyFont="1" applyBorder="1" applyAlignment="1">
      <alignment horizontal="right" vertical="top" wrapText="1"/>
    </xf>
    <xf numFmtId="164" fontId="2" fillId="0" borderId="2" xfId="0" applyNumberFormat="1" applyFont="1" applyBorder="1" applyAlignment="1">
      <alignment horizontal="right" vertical="top" wrapText="1"/>
    </xf>
    <xf numFmtId="164" fontId="2" fillId="0" borderId="3" xfId="0" applyNumberFormat="1" applyFont="1" applyBorder="1" applyAlignment="1">
      <alignment horizontal="right" vertical="top" wrapText="1"/>
    </xf>
    <xf numFmtId="164" fontId="2" fillId="0" borderId="2" xfId="0" applyNumberFormat="1" applyFont="1" applyBorder="1" applyAlignment="1">
      <alignment vertical="top" wrapText="1"/>
    </xf>
    <xf numFmtId="164" fontId="2" fillId="0" borderId="3" xfId="0" applyNumberFormat="1" applyFont="1" applyBorder="1" applyAlignment="1">
      <alignment vertical="top" wrapText="1"/>
    </xf>
    <xf numFmtId="164" fontId="2" fillId="0" borderId="4" xfId="0" applyNumberFormat="1" applyFont="1" applyBorder="1" applyAlignment="1">
      <alignment vertical="top" wrapText="1"/>
    </xf>
    <xf numFmtId="164" fontId="1" fillId="0" borderId="1" xfId="0" applyNumberFormat="1" applyFont="1" applyBorder="1" applyAlignment="1">
      <alignment horizontal="right" vertical="top" wrapText="1"/>
    </xf>
    <xf numFmtId="0" fontId="1" fillId="0" borderId="2" xfId="0" applyFont="1" applyBorder="1" applyAlignment="1">
      <alignment horizontal="center" vertical="top" wrapText="1"/>
    </xf>
    <xf numFmtId="164" fontId="1" fillId="0" borderId="2" xfId="0" applyNumberFormat="1" applyFont="1" applyBorder="1" applyAlignment="1">
      <alignment horizontal="right" vertical="top" wrapText="1"/>
    </xf>
    <xf numFmtId="0" fontId="1" fillId="0" borderId="3" xfId="0" applyFont="1" applyBorder="1" applyAlignment="1">
      <alignment horizontal="center" vertical="top" wrapText="1"/>
    </xf>
    <xf numFmtId="164" fontId="1" fillId="0" borderId="3" xfId="0" applyNumberFormat="1" applyFont="1" applyBorder="1" applyAlignment="1">
      <alignment horizontal="right" vertical="top" wrapText="1"/>
    </xf>
    <xf numFmtId="0" fontId="1" fillId="0" borderId="4" xfId="0" applyFont="1" applyBorder="1" applyAlignment="1">
      <alignment horizontal="center" vertical="top" wrapText="1"/>
    </xf>
    <xf numFmtId="164" fontId="1" fillId="0" borderId="4" xfId="0" applyNumberFormat="1" applyFont="1" applyBorder="1" applyAlignment="1">
      <alignment horizontal="right" vertical="top" wrapText="1"/>
    </xf>
    <xf numFmtId="0" fontId="4" fillId="0" borderId="0" xfId="0" applyFont="1" applyFill="1"/>
    <xf numFmtId="4" fontId="2" fillId="0" borderId="1" xfId="0" applyNumberFormat="1" applyFont="1" applyBorder="1" applyAlignment="1">
      <alignment horizontal="right" vertical="top" wrapText="1"/>
    </xf>
    <xf numFmtId="49" fontId="2" fillId="0" borderId="2" xfId="0" applyNumberFormat="1" applyFont="1" applyBorder="1" applyAlignment="1">
      <alignment horizontal="center" vertical="center" wrapText="1"/>
    </xf>
    <xf numFmtId="164" fontId="9" fillId="0" borderId="1" xfId="0" applyNumberFormat="1" applyFont="1" applyBorder="1"/>
    <xf numFmtId="164" fontId="2" fillId="0" borderId="1" xfId="0" applyNumberFormat="1" applyFont="1" applyBorder="1" applyAlignment="1">
      <alignmen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2" fillId="0" borderId="1" xfId="0" applyNumberFormat="1" applyFont="1" applyBorder="1" applyAlignment="1">
      <alignment horizontal="right" vertical="top" wrapText="1"/>
    </xf>
    <xf numFmtId="4" fontId="2" fillId="0" borderId="2" xfId="0" applyNumberFormat="1" applyFont="1" applyBorder="1" applyAlignment="1">
      <alignment horizontal="right" vertical="top" wrapText="1"/>
    </xf>
    <xf numFmtId="0" fontId="2" fillId="0" borderId="2" xfId="0" applyFont="1" applyFill="1" applyBorder="1" applyAlignment="1">
      <alignment horizontal="center" vertical="top" wrapText="1"/>
    </xf>
    <xf numFmtId="164" fontId="2" fillId="0" borderId="2" xfId="0" applyNumberFormat="1" applyFont="1" applyFill="1" applyBorder="1" applyAlignment="1">
      <alignment horizontal="right" vertical="top" wrapText="1"/>
    </xf>
    <xf numFmtId="164" fontId="2" fillId="0" borderId="2" xfId="0" applyNumberFormat="1" applyFont="1" applyFill="1" applyBorder="1" applyAlignment="1">
      <alignment vertical="top" wrapText="1"/>
    </xf>
    <xf numFmtId="0" fontId="2" fillId="0" borderId="3" xfId="0" applyFont="1" applyFill="1" applyBorder="1" applyAlignment="1">
      <alignment horizontal="center" vertical="top" wrapText="1"/>
    </xf>
    <xf numFmtId="164" fontId="2" fillId="0" borderId="3" xfId="0" applyNumberFormat="1" applyFont="1" applyFill="1" applyBorder="1" applyAlignment="1">
      <alignment horizontal="right" vertical="top" wrapText="1"/>
    </xf>
    <xf numFmtId="164" fontId="2" fillId="0" borderId="3" xfId="0" applyNumberFormat="1" applyFont="1" applyFill="1" applyBorder="1" applyAlignment="1">
      <alignment vertical="top" wrapText="1"/>
    </xf>
    <xf numFmtId="0" fontId="2" fillId="0" borderId="4" xfId="0" applyFont="1" applyFill="1" applyBorder="1" applyAlignment="1">
      <alignment horizontal="center" vertical="top" wrapText="1"/>
    </xf>
    <xf numFmtId="164" fontId="2" fillId="0" borderId="4" xfId="0" applyNumberFormat="1" applyFont="1" applyFill="1" applyBorder="1" applyAlignment="1">
      <alignment horizontal="right" vertical="top" wrapText="1"/>
    </xf>
    <xf numFmtId="164" fontId="2" fillId="0" borderId="4" xfId="0" applyNumberFormat="1"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1" xfId="0" applyNumberFormat="1" applyFont="1" applyBorder="1" applyAlignment="1">
      <alignment horizontal="center"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Fill="1" applyBorder="1" applyAlignment="1">
      <alignment vertical="top" wrapText="1"/>
    </xf>
    <xf numFmtId="164" fontId="2" fillId="0" borderId="1" xfId="0" applyNumberFormat="1" applyFont="1" applyBorder="1" applyAlignment="1">
      <alignment horizontal="righ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0" xfId="0" applyFont="1" applyAlignment="1">
      <alignment horizontal="center"/>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41" fontId="2"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5"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98"/>
  <sheetViews>
    <sheetView tabSelected="1" view="pageBreakPreview" topLeftCell="A100" zoomScale="120" zoomScaleNormal="110" zoomScaleSheetLayoutView="120" workbookViewId="0">
      <selection activeCell="K115" sqref="K115"/>
    </sheetView>
  </sheetViews>
  <sheetFormatPr defaultRowHeight="15"/>
  <cols>
    <col min="1" max="1" width="4.5703125" style="6" customWidth="1"/>
    <col min="2" max="2" width="37.42578125" style="7" customWidth="1"/>
    <col min="3" max="3" width="18.85546875" style="7" customWidth="1"/>
    <col min="4" max="4" width="6.85546875" style="7" customWidth="1"/>
    <col min="5" max="5" width="6.5703125" style="7" customWidth="1"/>
    <col min="6" max="6" width="8.85546875" style="7" customWidth="1"/>
    <col min="7" max="8" width="8" style="14" customWidth="1"/>
    <col min="9" max="9" width="8.28515625" style="14" customWidth="1"/>
    <col min="10" max="16384" width="9.140625" style="7"/>
  </cols>
  <sheetData>
    <row r="1" spans="1:22" ht="15.75">
      <c r="B1" s="4"/>
      <c r="C1" s="4"/>
      <c r="D1" s="4"/>
      <c r="E1" s="4"/>
      <c r="F1" s="4"/>
      <c r="G1" s="4"/>
      <c r="H1" s="4"/>
      <c r="I1" s="5" t="s">
        <v>76</v>
      </c>
    </row>
    <row r="2" spans="1:22" ht="15.75">
      <c r="B2" s="4"/>
      <c r="C2" s="4"/>
      <c r="D2" s="4"/>
      <c r="E2" s="4"/>
      <c r="F2" s="4"/>
      <c r="G2" s="4"/>
      <c r="H2" s="4"/>
      <c r="I2" s="5" t="s">
        <v>96</v>
      </c>
      <c r="V2" s="7" t="s">
        <v>117</v>
      </c>
    </row>
    <row r="3" spans="1:22" ht="15.75">
      <c r="B3" s="4"/>
      <c r="C3" s="4"/>
      <c r="D3" s="4"/>
      <c r="E3" s="4"/>
      <c r="F3" s="4"/>
      <c r="G3" s="4"/>
      <c r="H3" s="4"/>
      <c r="I3" s="5" t="s">
        <v>97</v>
      </c>
    </row>
    <row r="4" spans="1:22" ht="15.75">
      <c r="B4" s="4"/>
      <c r="C4" s="4"/>
      <c r="D4" s="4"/>
      <c r="E4" s="4"/>
      <c r="F4" s="4"/>
      <c r="G4" s="4"/>
      <c r="H4" s="4"/>
      <c r="I4" s="5" t="s">
        <v>98</v>
      </c>
    </row>
    <row r="5" spans="1:22">
      <c r="A5" s="8"/>
      <c r="B5" s="9"/>
      <c r="C5" s="9"/>
      <c r="D5" s="9"/>
      <c r="E5" s="87"/>
      <c r="F5" s="87"/>
      <c r="G5" s="87"/>
      <c r="H5" s="87"/>
      <c r="I5" s="87"/>
    </row>
    <row r="6" spans="1:22" ht="18.75">
      <c r="A6" s="90" t="s">
        <v>41</v>
      </c>
      <c r="B6" s="90"/>
      <c r="C6" s="90"/>
      <c r="D6" s="90"/>
      <c r="E6" s="90"/>
      <c r="F6" s="90"/>
      <c r="G6" s="90"/>
      <c r="H6" s="90"/>
      <c r="I6" s="90"/>
    </row>
    <row r="7" spans="1:22" ht="18.75">
      <c r="A7" s="90" t="s">
        <v>42</v>
      </c>
      <c r="B7" s="90"/>
      <c r="C7" s="90"/>
      <c r="D7" s="90"/>
      <c r="E7" s="90"/>
      <c r="F7" s="90"/>
      <c r="G7" s="90"/>
      <c r="H7" s="90"/>
      <c r="I7" s="90"/>
    </row>
    <row r="8" spans="1:22" ht="18.75">
      <c r="A8" s="90" t="s">
        <v>43</v>
      </c>
      <c r="B8" s="90"/>
      <c r="C8" s="90"/>
      <c r="D8" s="90"/>
      <c r="E8" s="90"/>
      <c r="F8" s="90"/>
      <c r="G8" s="90"/>
      <c r="H8" s="90"/>
      <c r="I8" s="90"/>
    </row>
    <row r="9" spans="1:22" ht="18.75">
      <c r="A9" s="90" t="s">
        <v>87</v>
      </c>
      <c r="B9" s="90"/>
      <c r="C9" s="90"/>
      <c r="D9" s="90"/>
      <c r="E9" s="90"/>
      <c r="F9" s="90"/>
      <c r="G9" s="90"/>
      <c r="H9" s="90"/>
      <c r="I9" s="90"/>
    </row>
    <row r="10" spans="1:22" ht="6.75" customHeight="1">
      <c r="A10" s="10"/>
      <c r="B10" s="11"/>
      <c r="C10" s="11"/>
      <c r="D10" s="11"/>
      <c r="E10" s="11"/>
      <c r="F10" s="11"/>
      <c r="G10" s="12"/>
      <c r="H10" s="12"/>
      <c r="I10" s="12"/>
    </row>
    <row r="11" spans="1:22">
      <c r="A11" s="93" t="s">
        <v>40</v>
      </c>
      <c r="B11" s="89" t="s">
        <v>0</v>
      </c>
      <c r="C11" s="89" t="s">
        <v>1</v>
      </c>
      <c r="D11" s="89" t="s">
        <v>2</v>
      </c>
      <c r="E11" s="89"/>
      <c r="F11" s="89" t="s">
        <v>100</v>
      </c>
      <c r="G11" s="88" t="s">
        <v>3</v>
      </c>
      <c r="H11" s="88"/>
      <c r="I11" s="88"/>
    </row>
    <row r="12" spans="1:22">
      <c r="A12" s="93"/>
      <c r="B12" s="89"/>
      <c r="C12" s="89"/>
      <c r="D12" s="89" t="s">
        <v>4</v>
      </c>
      <c r="E12" s="89" t="s">
        <v>5</v>
      </c>
      <c r="F12" s="89"/>
      <c r="G12" s="88"/>
      <c r="H12" s="88"/>
      <c r="I12" s="88"/>
    </row>
    <row r="13" spans="1:22" ht="24">
      <c r="A13" s="93"/>
      <c r="B13" s="89"/>
      <c r="C13" s="89"/>
      <c r="D13" s="89"/>
      <c r="E13" s="89"/>
      <c r="F13" s="98"/>
      <c r="G13" s="13" t="s">
        <v>6</v>
      </c>
      <c r="H13" s="13" t="s">
        <v>7</v>
      </c>
      <c r="I13" s="13" t="s">
        <v>8</v>
      </c>
    </row>
    <row r="14" spans="1:22" ht="12.95" customHeight="1">
      <c r="A14" s="93"/>
      <c r="B14" s="94" t="s">
        <v>9</v>
      </c>
      <c r="C14" s="97" t="s">
        <v>10</v>
      </c>
      <c r="D14" s="91">
        <v>2017</v>
      </c>
      <c r="E14" s="92">
        <v>2021</v>
      </c>
      <c r="F14" s="43">
        <v>2017</v>
      </c>
      <c r="G14" s="1">
        <f t="shared" ref="G14:G24" si="0">SUM(H14:I14)</f>
        <v>20489.5</v>
      </c>
      <c r="H14" s="1">
        <f>H20</f>
        <v>9981.2000000000007</v>
      </c>
      <c r="I14" s="1">
        <f>SUM(I20)</f>
        <v>10508.300000000001</v>
      </c>
    </row>
    <row r="15" spans="1:22" ht="12.95" customHeight="1">
      <c r="A15" s="93"/>
      <c r="B15" s="95"/>
      <c r="C15" s="97"/>
      <c r="D15" s="91"/>
      <c r="E15" s="92"/>
      <c r="F15" s="44">
        <v>2018</v>
      </c>
      <c r="G15" s="2">
        <f t="shared" si="0"/>
        <v>20472.400000000001</v>
      </c>
      <c r="H15" s="2">
        <f>H21</f>
        <v>4150.3999999999996</v>
      </c>
      <c r="I15" s="2">
        <f>I21</f>
        <v>16322</v>
      </c>
    </row>
    <row r="16" spans="1:22" ht="12.95" customHeight="1">
      <c r="A16" s="93"/>
      <c r="B16" s="95"/>
      <c r="C16" s="97"/>
      <c r="D16" s="91"/>
      <c r="E16" s="92"/>
      <c r="F16" s="44">
        <v>2019</v>
      </c>
      <c r="G16" s="2">
        <f t="shared" si="0"/>
        <v>15581</v>
      </c>
      <c r="H16" s="2">
        <f>H22</f>
        <v>2267.6999999999998</v>
      </c>
      <c r="I16" s="2">
        <f t="shared" ref="I16:I18" si="1">SUM(I22)</f>
        <v>13313.3</v>
      </c>
    </row>
    <row r="17" spans="1:9" ht="12.95" customHeight="1">
      <c r="A17" s="93"/>
      <c r="B17" s="95"/>
      <c r="C17" s="97"/>
      <c r="D17" s="91"/>
      <c r="E17" s="92"/>
      <c r="F17" s="44">
        <v>2020</v>
      </c>
      <c r="G17" s="2">
        <f t="shared" si="0"/>
        <v>18401</v>
      </c>
      <c r="H17" s="2">
        <f>H23</f>
        <v>2267.6999999999998</v>
      </c>
      <c r="I17" s="2">
        <f t="shared" si="1"/>
        <v>16133.3</v>
      </c>
    </row>
    <row r="18" spans="1:9" ht="12.95" customHeight="1">
      <c r="A18" s="93"/>
      <c r="B18" s="95"/>
      <c r="C18" s="97"/>
      <c r="D18" s="91"/>
      <c r="E18" s="92"/>
      <c r="F18" s="44">
        <v>2021</v>
      </c>
      <c r="G18" s="2">
        <f>SUM(H18:I18)</f>
        <v>16276</v>
      </c>
      <c r="H18" s="2">
        <f>H24</f>
        <v>2267.6999999999998</v>
      </c>
      <c r="I18" s="2">
        <f t="shared" si="1"/>
        <v>14008.3</v>
      </c>
    </row>
    <row r="19" spans="1:9" ht="12.95" customHeight="1">
      <c r="A19" s="93"/>
      <c r="B19" s="96"/>
      <c r="C19" s="97"/>
      <c r="D19" s="91"/>
      <c r="E19" s="92"/>
      <c r="F19" s="44" t="s">
        <v>101</v>
      </c>
      <c r="G19" s="3">
        <f>SUM(G14:G18)</f>
        <v>91219.9</v>
      </c>
      <c r="H19" s="3">
        <f>SUM(H14:H18)</f>
        <v>20934.7</v>
      </c>
      <c r="I19" s="3">
        <f>SUM(I14:I18)</f>
        <v>70285.200000000012</v>
      </c>
    </row>
    <row r="20" spans="1:9" ht="12.95" customHeight="1">
      <c r="A20" s="91" t="s">
        <v>82</v>
      </c>
      <c r="B20" s="91"/>
      <c r="C20" s="91"/>
      <c r="D20" s="91"/>
      <c r="E20" s="92"/>
      <c r="F20" s="43">
        <v>2017</v>
      </c>
      <c r="G20" s="1">
        <f t="shared" si="0"/>
        <v>20489.5</v>
      </c>
      <c r="H20" s="1">
        <f>SUM(H25+H55+H87+H130+H132+H163+H178)</f>
        <v>9981.2000000000007</v>
      </c>
      <c r="I20" s="1">
        <f>SUM(I25+I55+I87+I130+I132+I163+I178)</f>
        <v>10508.300000000001</v>
      </c>
    </row>
    <row r="21" spans="1:9" ht="12.95" customHeight="1">
      <c r="A21" s="91"/>
      <c r="B21" s="91"/>
      <c r="C21" s="91"/>
      <c r="D21" s="91"/>
      <c r="E21" s="92"/>
      <c r="F21" s="44">
        <v>2018</v>
      </c>
      <c r="G21" s="2">
        <f t="shared" si="0"/>
        <v>20472.400000000001</v>
      </c>
      <c r="H21" s="2">
        <f>SUM(H26+H56+H88+H164+H133+H190)</f>
        <v>4150.3999999999996</v>
      </c>
      <c r="I21" s="2">
        <f>SUM(I26+I56+I88+I164+I133+I190)</f>
        <v>16322</v>
      </c>
    </row>
    <row r="22" spans="1:9" ht="12.95" customHeight="1">
      <c r="A22" s="91"/>
      <c r="B22" s="91"/>
      <c r="C22" s="91"/>
      <c r="D22" s="91"/>
      <c r="E22" s="92"/>
      <c r="F22" s="44">
        <v>2019</v>
      </c>
      <c r="G22" s="2">
        <f t="shared" si="0"/>
        <v>15581</v>
      </c>
      <c r="H22" s="2">
        <f>H165</f>
        <v>2267.6999999999998</v>
      </c>
      <c r="I22" s="2">
        <f>SUM(I27+I57+I89+I124+I134+I165+I179+I191)</f>
        <v>13313.3</v>
      </c>
    </row>
    <row r="23" spans="1:9" ht="12.95" customHeight="1">
      <c r="A23" s="91"/>
      <c r="B23" s="91"/>
      <c r="C23" s="91"/>
      <c r="D23" s="91"/>
      <c r="E23" s="92"/>
      <c r="F23" s="44">
        <v>2020</v>
      </c>
      <c r="G23" s="2">
        <f t="shared" si="0"/>
        <v>18401</v>
      </c>
      <c r="H23" s="2">
        <f>H166</f>
        <v>2267.6999999999998</v>
      </c>
      <c r="I23" s="2">
        <f>SUM(I28+I58+I90+I125+I135+I166+I192)</f>
        <v>16133.3</v>
      </c>
    </row>
    <row r="24" spans="1:9" ht="12.95" customHeight="1">
      <c r="A24" s="91"/>
      <c r="B24" s="91"/>
      <c r="C24" s="91"/>
      <c r="D24" s="91"/>
      <c r="E24" s="92"/>
      <c r="F24" s="45">
        <v>2021</v>
      </c>
      <c r="G24" s="3">
        <f t="shared" si="0"/>
        <v>16276</v>
      </c>
      <c r="H24" s="3">
        <f>H167</f>
        <v>2267.6999999999998</v>
      </c>
      <c r="I24" s="3">
        <f>SUM(I29+I59+I91+I167+I136+I193)</f>
        <v>14008.3</v>
      </c>
    </row>
    <row r="25" spans="1:9" ht="12.95" customHeight="1">
      <c r="A25" s="91" t="s">
        <v>83</v>
      </c>
      <c r="B25" s="91"/>
      <c r="C25" s="91"/>
      <c r="D25" s="91"/>
      <c r="E25" s="92"/>
      <c r="F25" s="43">
        <v>2017</v>
      </c>
      <c r="G25" s="1">
        <f t="shared" ref="G25:G34" si="2">SUM(H25:I25)</f>
        <v>1338.0000000000002</v>
      </c>
      <c r="H25" s="1"/>
      <c r="I25" s="1">
        <f>SUM(I30+I31+I32+I33+I34+I45+I50)</f>
        <v>1338.0000000000002</v>
      </c>
    </row>
    <row r="26" spans="1:9" ht="12.95" customHeight="1">
      <c r="A26" s="91"/>
      <c r="B26" s="91"/>
      <c r="C26" s="91"/>
      <c r="D26" s="91"/>
      <c r="E26" s="92"/>
      <c r="F26" s="44">
        <v>2018</v>
      </c>
      <c r="G26" s="2">
        <f t="shared" si="2"/>
        <v>4005.2999999999993</v>
      </c>
      <c r="H26" s="2"/>
      <c r="I26" s="2">
        <f>SUM(I35+I36+I37+I38+I39+I40+I46+I51)</f>
        <v>4005.2999999999993</v>
      </c>
    </row>
    <row r="27" spans="1:9" ht="12.95" customHeight="1">
      <c r="A27" s="91"/>
      <c r="B27" s="91"/>
      <c r="C27" s="91"/>
      <c r="D27" s="91"/>
      <c r="E27" s="92"/>
      <c r="F27" s="44">
        <v>2019</v>
      </c>
      <c r="G27" s="2">
        <f t="shared" si="2"/>
        <v>905</v>
      </c>
      <c r="H27" s="2"/>
      <c r="I27" s="2">
        <f>SUM(I41+I44+I47+I52)</f>
        <v>905</v>
      </c>
    </row>
    <row r="28" spans="1:9" ht="12.95" customHeight="1">
      <c r="A28" s="91"/>
      <c r="B28" s="91"/>
      <c r="C28" s="91"/>
      <c r="D28" s="91"/>
      <c r="E28" s="92"/>
      <c r="F28" s="44">
        <v>2020</v>
      </c>
      <c r="G28" s="2">
        <f t="shared" si="2"/>
        <v>1600</v>
      </c>
      <c r="H28" s="2"/>
      <c r="I28" s="2">
        <f>SUM(I42+I48+I53)</f>
        <v>1600</v>
      </c>
    </row>
    <row r="29" spans="1:9" ht="12.95" customHeight="1">
      <c r="A29" s="91"/>
      <c r="B29" s="91"/>
      <c r="C29" s="91"/>
      <c r="D29" s="91"/>
      <c r="E29" s="92"/>
      <c r="F29" s="45">
        <v>2021</v>
      </c>
      <c r="G29" s="3">
        <f t="shared" si="2"/>
        <v>1600</v>
      </c>
      <c r="H29" s="3"/>
      <c r="I29" s="3">
        <f>SUM(I43+I49+I54)</f>
        <v>1600</v>
      </c>
    </row>
    <row r="30" spans="1:9" ht="35.1" customHeight="1">
      <c r="A30" s="36" t="s">
        <v>63</v>
      </c>
      <c r="B30" s="37" t="s">
        <v>11</v>
      </c>
      <c r="C30" s="37" t="s">
        <v>10</v>
      </c>
      <c r="D30" s="38">
        <v>2017</v>
      </c>
      <c r="E30" s="38">
        <v>2017</v>
      </c>
      <c r="F30" s="35">
        <v>2017</v>
      </c>
      <c r="G30" s="15">
        <f t="shared" si="2"/>
        <v>464.3</v>
      </c>
      <c r="H30" s="15"/>
      <c r="I30" s="15">
        <v>464.3</v>
      </c>
    </row>
    <row r="31" spans="1:9" ht="47.1" customHeight="1">
      <c r="A31" s="36" t="s">
        <v>64</v>
      </c>
      <c r="B31" s="37" t="s">
        <v>12</v>
      </c>
      <c r="C31" s="37" t="s">
        <v>10</v>
      </c>
      <c r="D31" s="38">
        <v>2017</v>
      </c>
      <c r="E31" s="38">
        <v>2017</v>
      </c>
      <c r="F31" s="38">
        <v>2017</v>
      </c>
      <c r="G31" s="46">
        <f t="shared" si="2"/>
        <v>97.4</v>
      </c>
      <c r="H31" s="46"/>
      <c r="I31" s="46">
        <v>97.4</v>
      </c>
    </row>
    <row r="32" spans="1:9" ht="35.1" customHeight="1">
      <c r="A32" s="36" t="s">
        <v>66</v>
      </c>
      <c r="B32" s="37" t="s">
        <v>13</v>
      </c>
      <c r="C32" s="37" t="s">
        <v>10</v>
      </c>
      <c r="D32" s="38">
        <v>2017</v>
      </c>
      <c r="E32" s="38">
        <v>2017</v>
      </c>
      <c r="F32" s="38">
        <v>2017</v>
      </c>
      <c r="G32" s="46">
        <f t="shared" si="2"/>
        <v>47.6</v>
      </c>
      <c r="H32" s="46"/>
      <c r="I32" s="46">
        <v>47.6</v>
      </c>
    </row>
    <row r="33" spans="1:9" ht="35.1" customHeight="1">
      <c r="A33" s="36" t="s">
        <v>67</v>
      </c>
      <c r="B33" s="37" t="s">
        <v>14</v>
      </c>
      <c r="C33" s="37" t="s">
        <v>10</v>
      </c>
      <c r="D33" s="38">
        <v>2017</v>
      </c>
      <c r="E33" s="38">
        <v>2017</v>
      </c>
      <c r="F33" s="38">
        <v>2017</v>
      </c>
      <c r="G33" s="46">
        <f t="shared" si="2"/>
        <v>400</v>
      </c>
      <c r="H33" s="46"/>
      <c r="I33" s="46">
        <v>400</v>
      </c>
    </row>
    <row r="34" spans="1:9" ht="47.1" customHeight="1">
      <c r="A34" s="36" t="s">
        <v>68</v>
      </c>
      <c r="B34" s="37" t="s">
        <v>15</v>
      </c>
      <c r="C34" s="39" t="s">
        <v>10</v>
      </c>
      <c r="D34" s="38">
        <v>2017</v>
      </c>
      <c r="E34" s="38">
        <v>2017</v>
      </c>
      <c r="F34" s="38">
        <v>2017</v>
      </c>
      <c r="G34" s="46">
        <f t="shared" si="2"/>
        <v>200</v>
      </c>
      <c r="H34" s="46"/>
      <c r="I34" s="46">
        <v>200</v>
      </c>
    </row>
    <row r="35" spans="1:9" ht="35.1" customHeight="1">
      <c r="A35" s="36" t="s">
        <v>69</v>
      </c>
      <c r="B35" s="37" t="s">
        <v>16</v>
      </c>
      <c r="C35" s="39" t="s">
        <v>10</v>
      </c>
      <c r="D35" s="38">
        <v>2018</v>
      </c>
      <c r="E35" s="38">
        <v>2018</v>
      </c>
      <c r="F35" s="33">
        <v>2018</v>
      </c>
      <c r="G35" s="16">
        <f t="shared" ref="G35:G52" si="3">SUM(H35:I35)</f>
        <v>70</v>
      </c>
      <c r="H35" s="16"/>
      <c r="I35" s="16">
        <v>70</v>
      </c>
    </row>
    <row r="36" spans="1:9" ht="35.1" customHeight="1">
      <c r="A36" s="36" t="s">
        <v>70</v>
      </c>
      <c r="B36" s="37" t="s">
        <v>81</v>
      </c>
      <c r="C36" s="39" t="s">
        <v>10</v>
      </c>
      <c r="D36" s="38">
        <v>2018</v>
      </c>
      <c r="E36" s="38">
        <v>2018</v>
      </c>
      <c r="F36" s="38">
        <v>2018</v>
      </c>
      <c r="G36" s="46">
        <f>I36</f>
        <v>1052.8</v>
      </c>
      <c r="H36" s="46"/>
      <c r="I36" s="46">
        <v>1052.8</v>
      </c>
    </row>
    <row r="37" spans="1:9" ht="35.1" customHeight="1">
      <c r="A37" s="36" t="s">
        <v>71</v>
      </c>
      <c r="B37" s="37" t="s">
        <v>95</v>
      </c>
      <c r="C37" s="39" t="s">
        <v>10</v>
      </c>
      <c r="D37" s="38">
        <v>2018</v>
      </c>
      <c r="E37" s="38">
        <v>2018</v>
      </c>
      <c r="F37" s="38">
        <v>2018</v>
      </c>
      <c r="G37" s="46">
        <f>SUM(H37:I37)</f>
        <v>140</v>
      </c>
      <c r="H37" s="46"/>
      <c r="I37" s="46">
        <v>140</v>
      </c>
    </row>
    <row r="38" spans="1:9" ht="35.1" customHeight="1">
      <c r="A38" s="36" t="s">
        <v>72</v>
      </c>
      <c r="B38" s="37" t="s">
        <v>65</v>
      </c>
      <c r="C38" s="39" t="s">
        <v>10</v>
      </c>
      <c r="D38" s="38">
        <v>2018</v>
      </c>
      <c r="E38" s="38">
        <v>2018</v>
      </c>
      <c r="F38" s="38">
        <v>2018</v>
      </c>
      <c r="G38" s="46">
        <f t="shared" si="3"/>
        <v>592</v>
      </c>
      <c r="H38" s="46"/>
      <c r="I38" s="46">
        <v>592</v>
      </c>
    </row>
    <row r="39" spans="1:9" ht="35.1" customHeight="1">
      <c r="A39" s="41" t="s">
        <v>73</v>
      </c>
      <c r="B39" s="40" t="s">
        <v>105</v>
      </c>
      <c r="C39" s="40" t="s">
        <v>10</v>
      </c>
      <c r="D39" s="33">
        <v>2018</v>
      </c>
      <c r="E39" s="33">
        <v>2018</v>
      </c>
      <c r="F39" s="38">
        <v>2018</v>
      </c>
      <c r="G39" s="46">
        <f t="shared" si="3"/>
        <v>472.9</v>
      </c>
      <c r="H39" s="21"/>
      <c r="I39" s="46">
        <v>472.9</v>
      </c>
    </row>
    <row r="40" spans="1:9" ht="12.95" customHeight="1">
      <c r="A40" s="69" t="s">
        <v>74</v>
      </c>
      <c r="B40" s="74" t="s">
        <v>80</v>
      </c>
      <c r="C40" s="75" t="s">
        <v>10</v>
      </c>
      <c r="D40" s="72">
        <v>2018</v>
      </c>
      <c r="E40" s="72">
        <v>2021</v>
      </c>
      <c r="F40" s="33">
        <v>2018</v>
      </c>
      <c r="G40" s="16">
        <f t="shared" si="3"/>
        <v>1585.2</v>
      </c>
      <c r="H40" s="18"/>
      <c r="I40" s="16">
        <f>2530-536-408.8</f>
        <v>1585.2</v>
      </c>
    </row>
    <row r="41" spans="1:9" ht="12.95" customHeight="1">
      <c r="A41" s="69"/>
      <c r="B41" s="74"/>
      <c r="C41" s="75"/>
      <c r="D41" s="72"/>
      <c r="E41" s="72"/>
      <c r="F41" s="34">
        <v>2019</v>
      </c>
      <c r="G41" s="17">
        <f t="shared" si="3"/>
        <v>500</v>
      </c>
      <c r="H41" s="17"/>
      <c r="I41" s="17">
        <v>500</v>
      </c>
    </row>
    <row r="42" spans="1:9" ht="12.95" customHeight="1">
      <c r="A42" s="69"/>
      <c r="B42" s="74"/>
      <c r="C42" s="75"/>
      <c r="D42" s="72"/>
      <c r="E42" s="72"/>
      <c r="F42" s="34">
        <v>2020</v>
      </c>
      <c r="G42" s="17">
        <f>SUM(H42:I42)</f>
        <v>1500</v>
      </c>
      <c r="H42" s="19"/>
      <c r="I42" s="17">
        <v>1500</v>
      </c>
    </row>
    <row r="43" spans="1:9" ht="12.95" customHeight="1">
      <c r="A43" s="69"/>
      <c r="B43" s="74"/>
      <c r="C43" s="75"/>
      <c r="D43" s="72"/>
      <c r="E43" s="72"/>
      <c r="F43" s="35">
        <v>2021</v>
      </c>
      <c r="G43" s="15">
        <v>1500</v>
      </c>
      <c r="H43" s="20"/>
      <c r="I43" s="15">
        <v>1500</v>
      </c>
    </row>
    <row r="44" spans="1:9" ht="35.1" customHeight="1">
      <c r="A44" s="30" t="s">
        <v>115</v>
      </c>
      <c r="B44" s="59" t="s">
        <v>23</v>
      </c>
      <c r="C44" s="39" t="s">
        <v>10</v>
      </c>
      <c r="D44" s="38">
        <v>2019</v>
      </c>
      <c r="E44" s="38">
        <v>2019</v>
      </c>
      <c r="F44" s="38">
        <v>2019</v>
      </c>
      <c r="G44" s="46">
        <f>SUM(H44:I44)</f>
        <v>300</v>
      </c>
      <c r="H44" s="46"/>
      <c r="I44" s="46">
        <v>300</v>
      </c>
    </row>
    <row r="45" spans="1:9" ht="12.95" customHeight="1">
      <c r="A45" s="69" t="s">
        <v>128</v>
      </c>
      <c r="B45" s="74" t="s">
        <v>77</v>
      </c>
      <c r="C45" s="74" t="s">
        <v>10</v>
      </c>
      <c r="D45" s="72">
        <v>2017</v>
      </c>
      <c r="E45" s="72">
        <v>2021</v>
      </c>
      <c r="F45" s="33">
        <v>2017</v>
      </c>
      <c r="G45" s="16">
        <f t="shared" si="3"/>
        <v>63.7</v>
      </c>
      <c r="H45" s="16"/>
      <c r="I45" s="16">
        <v>63.7</v>
      </c>
    </row>
    <row r="46" spans="1:9" ht="12.95" customHeight="1">
      <c r="A46" s="69"/>
      <c r="B46" s="74"/>
      <c r="C46" s="74"/>
      <c r="D46" s="72"/>
      <c r="E46" s="72"/>
      <c r="F46" s="34">
        <v>2018</v>
      </c>
      <c r="G46" s="17">
        <f t="shared" si="3"/>
        <v>28.7</v>
      </c>
      <c r="H46" s="17"/>
      <c r="I46" s="17">
        <v>28.7</v>
      </c>
    </row>
    <row r="47" spans="1:9" ht="12.95" customHeight="1">
      <c r="A47" s="69"/>
      <c r="B47" s="74"/>
      <c r="C47" s="74"/>
      <c r="D47" s="72"/>
      <c r="E47" s="72"/>
      <c r="F47" s="34">
        <v>2019</v>
      </c>
      <c r="G47" s="17">
        <f t="shared" si="3"/>
        <v>55</v>
      </c>
      <c r="H47" s="17"/>
      <c r="I47" s="17">
        <v>55</v>
      </c>
    </row>
    <row r="48" spans="1:9" ht="12.95" customHeight="1">
      <c r="A48" s="69"/>
      <c r="B48" s="74"/>
      <c r="C48" s="74"/>
      <c r="D48" s="72"/>
      <c r="E48" s="72"/>
      <c r="F48" s="34">
        <v>2020</v>
      </c>
      <c r="G48" s="17">
        <f>SUM(H48:I48)</f>
        <v>50</v>
      </c>
      <c r="H48" s="19"/>
      <c r="I48" s="17">
        <v>50</v>
      </c>
    </row>
    <row r="49" spans="1:9" ht="12.95" customHeight="1">
      <c r="A49" s="69"/>
      <c r="B49" s="74"/>
      <c r="C49" s="74"/>
      <c r="D49" s="72"/>
      <c r="E49" s="72"/>
      <c r="F49" s="35">
        <v>2021</v>
      </c>
      <c r="G49" s="15">
        <f>SUM(H49:I49)</f>
        <v>50</v>
      </c>
      <c r="H49" s="20"/>
      <c r="I49" s="15">
        <v>50</v>
      </c>
    </row>
    <row r="50" spans="1:9" ht="12.95" customHeight="1">
      <c r="A50" s="69" t="s">
        <v>129</v>
      </c>
      <c r="B50" s="74" t="s">
        <v>28</v>
      </c>
      <c r="C50" s="74" t="s">
        <v>10</v>
      </c>
      <c r="D50" s="72">
        <v>2017</v>
      </c>
      <c r="E50" s="72">
        <v>2021</v>
      </c>
      <c r="F50" s="33">
        <v>2017</v>
      </c>
      <c r="G50" s="16">
        <f t="shared" si="3"/>
        <v>65</v>
      </c>
      <c r="H50" s="16"/>
      <c r="I50" s="16">
        <v>65</v>
      </c>
    </row>
    <row r="51" spans="1:9" ht="12.95" customHeight="1">
      <c r="A51" s="69"/>
      <c r="B51" s="74"/>
      <c r="C51" s="74"/>
      <c r="D51" s="72"/>
      <c r="E51" s="72"/>
      <c r="F51" s="34">
        <v>2018</v>
      </c>
      <c r="G51" s="17">
        <f t="shared" si="3"/>
        <v>63.7</v>
      </c>
      <c r="H51" s="17"/>
      <c r="I51" s="17">
        <v>63.7</v>
      </c>
    </row>
    <row r="52" spans="1:9" ht="12.95" customHeight="1">
      <c r="A52" s="69"/>
      <c r="B52" s="74"/>
      <c r="C52" s="74"/>
      <c r="D52" s="72"/>
      <c r="E52" s="72"/>
      <c r="F52" s="34">
        <v>2019</v>
      </c>
      <c r="G52" s="17">
        <f t="shared" si="3"/>
        <v>50</v>
      </c>
      <c r="H52" s="17"/>
      <c r="I52" s="17">
        <v>50</v>
      </c>
    </row>
    <row r="53" spans="1:9" ht="12.95" customHeight="1">
      <c r="A53" s="69"/>
      <c r="B53" s="74"/>
      <c r="C53" s="74"/>
      <c r="D53" s="72"/>
      <c r="E53" s="72"/>
      <c r="F53" s="34">
        <v>2020</v>
      </c>
      <c r="G53" s="17">
        <f t="shared" ref="G53:G60" si="4">SUM(H53:I53)</f>
        <v>50</v>
      </c>
      <c r="H53" s="19"/>
      <c r="I53" s="17">
        <v>50</v>
      </c>
    </row>
    <row r="54" spans="1:9" ht="12.95" customHeight="1">
      <c r="A54" s="69"/>
      <c r="B54" s="74"/>
      <c r="C54" s="74"/>
      <c r="D54" s="72"/>
      <c r="E54" s="72"/>
      <c r="F54" s="35">
        <v>2021</v>
      </c>
      <c r="G54" s="15">
        <f t="shared" si="4"/>
        <v>50</v>
      </c>
      <c r="H54" s="20"/>
      <c r="I54" s="15">
        <v>50</v>
      </c>
    </row>
    <row r="55" spans="1:9" ht="12.95" customHeight="1">
      <c r="A55" s="60" t="s">
        <v>85</v>
      </c>
      <c r="B55" s="61"/>
      <c r="C55" s="61"/>
      <c r="D55" s="61"/>
      <c r="E55" s="62"/>
      <c r="F55" s="22">
        <v>2017</v>
      </c>
      <c r="G55" s="23">
        <f t="shared" si="4"/>
        <v>3087.8</v>
      </c>
      <c r="H55" s="23"/>
      <c r="I55" s="23">
        <f>SUM(I60+I61+I62+I63+I77+I82)</f>
        <v>3087.8</v>
      </c>
    </row>
    <row r="56" spans="1:9" ht="12.95" customHeight="1">
      <c r="A56" s="63"/>
      <c r="B56" s="64"/>
      <c r="C56" s="64"/>
      <c r="D56" s="64"/>
      <c r="E56" s="65"/>
      <c r="F56" s="24">
        <v>2018</v>
      </c>
      <c r="G56" s="25">
        <f t="shared" si="4"/>
        <v>2529.1000000000004</v>
      </c>
      <c r="H56" s="25"/>
      <c r="I56" s="25">
        <f>SUM(I65+I66+I78+I83)</f>
        <v>2529.1000000000004</v>
      </c>
    </row>
    <row r="57" spans="1:9" ht="12.95" customHeight="1">
      <c r="A57" s="63"/>
      <c r="B57" s="64"/>
      <c r="C57" s="64"/>
      <c r="D57" s="64"/>
      <c r="E57" s="65"/>
      <c r="F57" s="24">
        <v>2019</v>
      </c>
      <c r="G57" s="25">
        <f t="shared" si="4"/>
        <v>1780</v>
      </c>
      <c r="H57" s="25"/>
      <c r="I57" s="25">
        <f>SUM(I67+I68+I69+I70+I79+I84)</f>
        <v>1780</v>
      </c>
    </row>
    <row r="58" spans="1:9" ht="12.95" customHeight="1">
      <c r="A58" s="63"/>
      <c r="B58" s="64"/>
      <c r="C58" s="64"/>
      <c r="D58" s="64"/>
      <c r="E58" s="65"/>
      <c r="F58" s="24">
        <v>2020</v>
      </c>
      <c r="G58" s="25">
        <f t="shared" si="4"/>
        <v>3724</v>
      </c>
      <c r="H58" s="25"/>
      <c r="I58" s="2">
        <f>SUM(I71+I72+I80+I85)</f>
        <v>3724</v>
      </c>
    </row>
    <row r="59" spans="1:9" ht="12.95" customHeight="1">
      <c r="A59" s="66"/>
      <c r="B59" s="67"/>
      <c r="C59" s="67"/>
      <c r="D59" s="67"/>
      <c r="E59" s="68"/>
      <c r="F59" s="26">
        <v>2021</v>
      </c>
      <c r="G59" s="27">
        <f t="shared" si="4"/>
        <v>3280</v>
      </c>
      <c r="H59" s="27"/>
      <c r="I59" s="3">
        <f>SUM(I73+I75+I81+I86)</f>
        <v>3280</v>
      </c>
    </row>
    <row r="60" spans="1:9" ht="36" customHeight="1">
      <c r="A60" s="36" t="s">
        <v>54</v>
      </c>
      <c r="B60" s="37" t="s">
        <v>31</v>
      </c>
      <c r="C60" s="37" t="s">
        <v>10</v>
      </c>
      <c r="D60" s="38">
        <v>2017</v>
      </c>
      <c r="E60" s="38">
        <v>2017</v>
      </c>
      <c r="F60" s="38">
        <v>2017</v>
      </c>
      <c r="G60" s="46">
        <f t="shared" si="4"/>
        <v>1011.8</v>
      </c>
      <c r="H60" s="21"/>
      <c r="I60" s="46">
        <v>1011.8</v>
      </c>
    </row>
    <row r="61" spans="1:9" ht="36" customHeight="1">
      <c r="A61" s="36" t="s">
        <v>55</v>
      </c>
      <c r="B61" s="37" t="s">
        <v>32</v>
      </c>
      <c r="C61" s="37" t="s">
        <v>10</v>
      </c>
      <c r="D61" s="38">
        <v>2017</v>
      </c>
      <c r="E61" s="38">
        <v>2017</v>
      </c>
      <c r="F61" s="38">
        <v>2017</v>
      </c>
      <c r="G61" s="46">
        <f>SUM(I61)</f>
        <v>796</v>
      </c>
      <c r="H61" s="21"/>
      <c r="I61" s="46">
        <v>796</v>
      </c>
    </row>
    <row r="62" spans="1:9" ht="36" customHeight="1">
      <c r="A62" s="36" t="s">
        <v>56</v>
      </c>
      <c r="B62" s="37" t="s">
        <v>33</v>
      </c>
      <c r="C62" s="37" t="s">
        <v>10</v>
      </c>
      <c r="D62" s="38">
        <v>2017</v>
      </c>
      <c r="E62" s="38">
        <v>2017</v>
      </c>
      <c r="F62" s="38">
        <v>2017</v>
      </c>
      <c r="G62" s="46">
        <f t="shared" ref="G62:G65" si="5">SUM(H62:I62)</f>
        <v>398</v>
      </c>
      <c r="H62" s="46"/>
      <c r="I62" s="46">
        <v>398</v>
      </c>
    </row>
    <row r="63" spans="1:9" ht="36" customHeight="1">
      <c r="A63" s="69" t="s">
        <v>57</v>
      </c>
      <c r="B63" s="74" t="s">
        <v>94</v>
      </c>
      <c r="C63" s="74" t="s">
        <v>10</v>
      </c>
      <c r="D63" s="72">
        <v>2017</v>
      </c>
      <c r="E63" s="84">
        <v>2017</v>
      </c>
      <c r="F63" s="33">
        <v>2017</v>
      </c>
      <c r="G63" s="16">
        <f t="shared" si="5"/>
        <v>764</v>
      </c>
      <c r="H63" s="23"/>
      <c r="I63" s="16">
        <v>764</v>
      </c>
    </row>
    <row r="64" spans="1:9" ht="36" customHeight="1">
      <c r="A64" s="69"/>
      <c r="B64" s="74"/>
      <c r="C64" s="74"/>
      <c r="D64" s="72"/>
      <c r="E64" s="86"/>
      <c r="F64" s="35"/>
      <c r="G64" s="15"/>
      <c r="H64" s="27"/>
      <c r="I64" s="15"/>
    </row>
    <row r="65" spans="1:11" ht="36" customHeight="1">
      <c r="A65" s="36" t="s">
        <v>93</v>
      </c>
      <c r="B65" s="37" t="s">
        <v>92</v>
      </c>
      <c r="C65" s="37" t="s">
        <v>10</v>
      </c>
      <c r="D65" s="38">
        <v>2018</v>
      </c>
      <c r="E65" s="38">
        <v>2018</v>
      </c>
      <c r="F65" s="38">
        <v>2018</v>
      </c>
      <c r="G65" s="46">
        <f t="shared" si="5"/>
        <v>1190.4000000000001</v>
      </c>
      <c r="H65" s="21"/>
      <c r="I65" s="46">
        <v>1190.4000000000001</v>
      </c>
    </row>
    <row r="66" spans="1:11" ht="36" customHeight="1">
      <c r="A66" s="36" t="s">
        <v>58</v>
      </c>
      <c r="B66" s="37" t="s">
        <v>61</v>
      </c>
      <c r="C66" s="37" t="s">
        <v>10</v>
      </c>
      <c r="D66" s="38">
        <v>2018</v>
      </c>
      <c r="E66" s="38">
        <v>2018</v>
      </c>
      <c r="F66" s="38">
        <v>2018</v>
      </c>
      <c r="G66" s="46">
        <f>I66</f>
        <v>1298.7</v>
      </c>
      <c r="H66" s="21"/>
      <c r="I66" s="29">
        <v>1298.7</v>
      </c>
    </row>
    <row r="67" spans="1:11" ht="36" customHeight="1">
      <c r="A67" s="36" t="s">
        <v>59</v>
      </c>
      <c r="B67" s="59" t="s">
        <v>160</v>
      </c>
      <c r="C67" s="37" t="s">
        <v>10</v>
      </c>
      <c r="D67" s="33">
        <v>2019</v>
      </c>
      <c r="E67" s="33">
        <v>2019</v>
      </c>
      <c r="F67" s="33">
        <v>2019</v>
      </c>
      <c r="G67" s="16">
        <f>I67</f>
        <v>200</v>
      </c>
      <c r="H67" s="23"/>
      <c r="I67" s="47">
        <v>200</v>
      </c>
    </row>
    <row r="68" spans="1:11" ht="36" customHeight="1">
      <c r="A68" s="36" t="s">
        <v>60</v>
      </c>
      <c r="B68" s="59" t="s">
        <v>161</v>
      </c>
      <c r="C68" s="37" t="s">
        <v>10</v>
      </c>
      <c r="D68" s="33">
        <v>2019</v>
      </c>
      <c r="E68" s="33">
        <v>2019</v>
      </c>
      <c r="F68" s="33">
        <v>2019</v>
      </c>
      <c r="G68" s="16">
        <f>I68</f>
        <v>500</v>
      </c>
      <c r="H68" s="23"/>
      <c r="I68" s="16">
        <v>500</v>
      </c>
    </row>
    <row r="69" spans="1:11" ht="35.25" customHeight="1">
      <c r="A69" s="36" t="s">
        <v>116</v>
      </c>
      <c r="B69" s="59" t="s">
        <v>162</v>
      </c>
      <c r="C69" s="37" t="s">
        <v>10</v>
      </c>
      <c r="D69" s="38">
        <v>2019</v>
      </c>
      <c r="E69" s="42">
        <v>2019</v>
      </c>
      <c r="F69" s="38">
        <v>2019</v>
      </c>
      <c r="G69" s="32">
        <f>I69+H69</f>
        <v>800</v>
      </c>
      <c r="H69" s="31"/>
      <c r="I69" s="16">
        <v>800</v>
      </c>
      <c r="K69" s="7" t="s">
        <v>118</v>
      </c>
    </row>
    <row r="70" spans="1:11">
      <c r="A70" s="76" t="s">
        <v>75</v>
      </c>
      <c r="B70" s="74" t="s">
        <v>125</v>
      </c>
      <c r="C70" s="74" t="s">
        <v>10</v>
      </c>
      <c r="D70" s="72">
        <v>2019</v>
      </c>
      <c r="E70" s="72">
        <v>2020</v>
      </c>
      <c r="F70" s="33">
        <v>2019</v>
      </c>
      <c r="G70" s="16">
        <f>I70</f>
        <v>200</v>
      </c>
      <c r="H70" s="23"/>
      <c r="I70" s="16">
        <v>200</v>
      </c>
    </row>
    <row r="71" spans="1:11" ht="20.25" customHeight="1">
      <c r="A71" s="77"/>
      <c r="B71" s="74"/>
      <c r="C71" s="74"/>
      <c r="D71" s="72"/>
      <c r="E71" s="72"/>
      <c r="F71" s="35">
        <v>2020</v>
      </c>
      <c r="G71" s="15">
        <f>I71</f>
        <v>1644</v>
      </c>
      <c r="H71" s="27"/>
      <c r="I71" s="15">
        <v>1644</v>
      </c>
    </row>
    <row r="72" spans="1:11">
      <c r="A72" s="76" t="s">
        <v>112</v>
      </c>
      <c r="B72" s="79" t="s">
        <v>111</v>
      </c>
      <c r="C72" s="84"/>
      <c r="D72" s="84">
        <v>2020</v>
      </c>
      <c r="E72" s="84">
        <v>2021</v>
      </c>
      <c r="F72" s="33">
        <v>2020</v>
      </c>
      <c r="G72" s="16">
        <f>I72+H72</f>
        <v>2000</v>
      </c>
      <c r="H72" s="16"/>
      <c r="I72" s="16">
        <v>2000</v>
      </c>
    </row>
    <row r="73" spans="1:11">
      <c r="A73" s="78"/>
      <c r="B73" s="80"/>
      <c r="C73" s="85"/>
      <c r="D73" s="85"/>
      <c r="E73" s="85"/>
      <c r="F73" s="34">
        <v>2021</v>
      </c>
      <c r="G73" s="17">
        <f>SUM(H73:I73)</f>
        <v>1500</v>
      </c>
      <c r="H73" s="17"/>
      <c r="I73" s="17">
        <v>1500</v>
      </c>
    </row>
    <row r="74" spans="1:11" ht="6" customHeight="1">
      <c r="A74" s="77"/>
      <c r="B74" s="81"/>
      <c r="C74" s="86"/>
      <c r="D74" s="86"/>
      <c r="E74" s="86"/>
      <c r="F74" s="35"/>
      <c r="G74" s="15"/>
      <c r="H74" s="15"/>
      <c r="I74" s="15"/>
    </row>
    <row r="75" spans="1:11">
      <c r="A75" s="76" t="s">
        <v>126</v>
      </c>
      <c r="B75" s="74" t="s">
        <v>124</v>
      </c>
      <c r="C75" s="74" t="s">
        <v>10</v>
      </c>
      <c r="D75" s="72">
        <v>2021</v>
      </c>
      <c r="E75" s="72">
        <v>2021</v>
      </c>
      <c r="F75" s="33">
        <v>2021</v>
      </c>
      <c r="G75" s="16">
        <f>I75</f>
        <v>1700</v>
      </c>
      <c r="H75" s="23"/>
      <c r="I75" s="16">
        <v>1700</v>
      </c>
    </row>
    <row r="76" spans="1:11" ht="20.25" customHeight="1">
      <c r="A76" s="77"/>
      <c r="B76" s="74"/>
      <c r="C76" s="74"/>
      <c r="D76" s="72"/>
      <c r="E76" s="72"/>
      <c r="F76" s="35"/>
      <c r="G76" s="15"/>
      <c r="H76" s="27"/>
      <c r="I76" s="15"/>
    </row>
    <row r="77" spans="1:11" ht="12.95" customHeight="1">
      <c r="A77" s="69" t="s">
        <v>130</v>
      </c>
      <c r="B77" s="74" t="s">
        <v>78</v>
      </c>
      <c r="C77" s="74" t="s">
        <v>10</v>
      </c>
      <c r="D77" s="72">
        <v>2017</v>
      </c>
      <c r="E77" s="72">
        <v>2021</v>
      </c>
      <c r="F77" s="33">
        <v>2017</v>
      </c>
      <c r="G77" s="16">
        <f t="shared" ref="G77:G91" si="6">SUM(H77:I77)</f>
        <v>88</v>
      </c>
      <c r="H77" s="16"/>
      <c r="I77" s="16">
        <v>88</v>
      </c>
    </row>
    <row r="78" spans="1:11" ht="12.95" customHeight="1">
      <c r="A78" s="69"/>
      <c r="B78" s="74"/>
      <c r="C78" s="74"/>
      <c r="D78" s="72"/>
      <c r="E78" s="72"/>
      <c r="F78" s="34">
        <v>2018</v>
      </c>
      <c r="G78" s="17">
        <f t="shared" si="6"/>
        <v>10</v>
      </c>
      <c r="H78" s="17"/>
      <c r="I78" s="17">
        <v>10</v>
      </c>
    </row>
    <row r="79" spans="1:11" ht="12.95" customHeight="1">
      <c r="A79" s="69"/>
      <c r="B79" s="74"/>
      <c r="C79" s="74"/>
      <c r="D79" s="72"/>
      <c r="E79" s="72"/>
      <c r="F79" s="34">
        <v>2019</v>
      </c>
      <c r="G79" s="17">
        <f t="shared" si="6"/>
        <v>50</v>
      </c>
      <c r="H79" s="17"/>
      <c r="I79" s="17">
        <v>50</v>
      </c>
    </row>
    <row r="80" spans="1:11" ht="12.95" customHeight="1">
      <c r="A80" s="69"/>
      <c r="B80" s="74"/>
      <c r="C80" s="74"/>
      <c r="D80" s="72"/>
      <c r="E80" s="72"/>
      <c r="F80" s="34">
        <v>2020</v>
      </c>
      <c r="G80" s="17">
        <f t="shared" si="6"/>
        <v>50</v>
      </c>
      <c r="H80" s="17"/>
      <c r="I80" s="17">
        <v>50</v>
      </c>
    </row>
    <row r="81" spans="1:9" ht="12.95" customHeight="1">
      <c r="A81" s="69"/>
      <c r="B81" s="74"/>
      <c r="C81" s="74"/>
      <c r="D81" s="72"/>
      <c r="E81" s="72"/>
      <c r="F81" s="35">
        <v>2021</v>
      </c>
      <c r="G81" s="15">
        <f t="shared" si="6"/>
        <v>50</v>
      </c>
      <c r="H81" s="15"/>
      <c r="I81" s="15">
        <v>50</v>
      </c>
    </row>
    <row r="82" spans="1:9" ht="12.95" customHeight="1">
      <c r="A82" s="69" t="s">
        <v>131</v>
      </c>
      <c r="B82" s="74" t="s">
        <v>28</v>
      </c>
      <c r="C82" s="74" t="s">
        <v>10</v>
      </c>
      <c r="D82" s="72">
        <v>2017</v>
      </c>
      <c r="E82" s="72">
        <v>2021</v>
      </c>
      <c r="F82" s="33">
        <v>2017</v>
      </c>
      <c r="G82" s="16">
        <f t="shared" si="6"/>
        <v>30</v>
      </c>
      <c r="H82" s="16"/>
      <c r="I82" s="16">
        <v>30</v>
      </c>
    </row>
    <row r="83" spans="1:9" ht="12.95" customHeight="1">
      <c r="A83" s="69"/>
      <c r="B83" s="74"/>
      <c r="C83" s="74"/>
      <c r="D83" s="72"/>
      <c r="E83" s="72"/>
      <c r="F83" s="34">
        <v>2018</v>
      </c>
      <c r="G83" s="17">
        <f t="shared" si="6"/>
        <v>30</v>
      </c>
      <c r="H83" s="17"/>
      <c r="I83" s="17">
        <v>30</v>
      </c>
    </row>
    <row r="84" spans="1:9" ht="12.95" customHeight="1">
      <c r="A84" s="69"/>
      <c r="B84" s="74"/>
      <c r="C84" s="74"/>
      <c r="D84" s="72"/>
      <c r="E84" s="72"/>
      <c r="F84" s="34">
        <v>2019</v>
      </c>
      <c r="G84" s="17">
        <f t="shared" si="6"/>
        <v>30</v>
      </c>
      <c r="H84" s="17"/>
      <c r="I84" s="17">
        <v>30</v>
      </c>
    </row>
    <row r="85" spans="1:9" ht="12.95" customHeight="1">
      <c r="A85" s="69"/>
      <c r="B85" s="74"/>
      <c r="C85" s="74"/>
      <c r="D85" s="72"/>
      <c r="E85" s="72"/>
      <c r="F85" s="34">
        <v>2020</v>
      </c>
      <c r="G85" s="17">
        <f t="shared" si="6"/>
        <v>30</v>
      </c>
      <c r="H85" s="17"/>
      <c r="I85" s="17">
        <v>30</v>
      </c>
    </row>
    <row r="86" spans="1:9" ht="12.95" customHeight="1">
      <c r="A86" s="69"/>
      <c r="B86" s="74"/>
      <c r="C86" s="74"/>
      <c r="D86" s="72"/>
      <c r="E86" s="72"/>
      <c r="F86" s="34">
        <v>2021</v>
      </c>
      <c r="G86" s="17">
        <f t="shared" si="6"/>
        <v>30</v>
      </c>
      <c r="H86" s="17"/>
      <c r="I86" s="17">
        <v>30</v>
      </c>
    </row>
    <row r="87" spans="1:9" ht="12.95" customHeight="1">
      <c r="A87" s="60" t="s">
        <v>86</v>
      </c>
      <c r="B87" s="61"/>
      <c r="C87" s="61"/>
      <c r="D87" s="61"/>
      <c r="E87" s="62"/>
      <c r="F87" s="22">
        <v>2017</v>
      </c>
      <c r="G87" s="23">
        <f t="shared" si="6"/>
        <v>2513</v>
      </c>
      <c r="H87" s="23"/>
      <c r="I87" s="23">
        <f>SUM(I92+I94+I96+I102+I104)</f>
        <v>2513</v>
      </c>
    </row>
    <row r="88" spans="1:9" ht="12.95" customHeight="1">
      <c r="A88" s="63"/>
      <c r="B88" s="64"/>
      <c r="C88" s="64"/>
      <c r="D88" s="64"/>
      <c r="E88" s="65"/>
      <c r="F88" s="24">
        <v>2018</v>
      </c>
      <c r="G88" s="25">
        <f t="shared" si="6"/>
        <v>5371.6000000000013</v>
      </c>
      <c r="H88" s="25"/>
      <c r="I88" s="25">
        <f>SUM(I98+I106+I107+I108+I111+I115+I118)</f>
        <v>5371.6000000000013</v>
      </c>
    </row>
    <row r="89" spans="1:9" ht="12.95" customHeight="1">
      <c r="A89" s="63"/>
      <c r="B89" s="64"/>
      <c r="C89" s="64"/>
      <c r="D89" s="64"/>
      <c r="E89" s="65"/>
      <c r="F89" s="24">
        <v>2019</v>
      </c>
      <c r="G89" s="25">
        <f t="shared" si="6"/>
        <v>5678.3</v>
      </c>
      <c r="H89" s="25"/>
      <c r="I89" s="25">
        <f>SUM(I99+I109+I112+I116+I119+I121)</f>
        <v>5678.3</v>
      </c>
    </row>
    <row r="90" spans="1:9" ht="12.95" customHeight="1">
      <c r="A90" s="63"/>
      <c r="B90" s="64"/>
      <c r="C90" s="64"/>
      <c r="D90" s="64"/>
      <c r="E90" s="65"/>
      <c r="F90" s="24">
        <v>2020</v>
      </c>
      <c r="G90" s="25">
        <f t="shared" si="6"/>
        <v>5678.3</v>
      </c>
      <c r="H90" s="25"/>
      <c r="I90" s="25">
        <f>SUM(I100+I110+I113+I117+I120+I122)</f>
        <v>5678.3</v>
      </c>
    </row>
    <row r="91" spans="1:9" ht="12.95" customHeight="1">
      <c r="A91" s="66"/>
      <c r="B91" s="67"/>
      <c r="C91" s="67"/>
      <c r="D91" s="67"/>
      <c r="E91" s="68"/>
      <c r="F91" s="26">
        <v>2021</v>
      </c>
      <c r="G91" s="27">
        <f t="shared" si="6"/>
        <v>5228.3</v>
      </c>
      <c r="H91" s="27"/>
      <c r="I91" s="27">
        <f>SUM(I101+I114)</f>
        <v>5228.3</v>
      </c>
    </row>
    <row r="92" spans="1:9">
      <c r="A92" s="69" t="s">
        <v>44</v>
      </c>
      <c r="B92" s="74" t="s">
        <v>34</v>
      </c>
      <c r="C92" s="74" t="s">
        <v>10</v>
      </c>
      <c r="D92" s="72">
        <v>2017</v>
      </c>
      <c r="E92" s="72">
        <v>2017</v>
      </c>
      <c r="F92" s="72">
        <v>2017</v>
      </c>
      <c r="G92" s="83">
        <f>SUM(H92:I93)</f>
        <v>1764</v>
      </c>
      <c r="H92" s="83"/>
      <c r="I92" s="83">
        <v>1764</v>
      </c>
    </row>
    <row r="93" spans="1:9" ht="20.25" customHeight="1">
      <c r="A93" s="69"/>
      <c r="B93" s="74"/>
      <c r="C93" s="74"/>
      <c r="D93" s="72"/>
      <c r="E93" s="72"/>
      <c r="F93" s="72"/>
      <c r="G93" s="83">
        <f>I93</f>
        <v>0</v>
      </c>
      <c r="H93" s="83"/>
      <c r="I93" s="83"/>
    </row>
    <row r="94" spans="1:9">
      <c r="A94" s="69" t="s">
        <v>45</v>
      </c>
      <c r="B94" s="74" t="s">
        <v>35</v>
      </c>
      <c r="C94" s="74" t="s">
        <v>10</v>
      </c>
      <c r="D94" s="72">
        <v>2017</v>
      </c>
      <c r="E94" s="72">
        <v>2017</v>
      </c>
      <c r="F94" s="72">
        <v>2017</v>
      </c>
      <c r="G94" s="83">
        <f>SUM(H94:I95)</f>
        <v>380</v>
      </c>
      <c r="H94" s="83"/>
      <c r="I94" s="83">
        <v>380</v>
      </c>
    </row>
    <row r="95" spans="1:9" ht="32.25" customHeight="1">
      <c r="A95" s="69"/>
      <c r="B95" s="74"/>
      <c r="C95" s="74"/>
      <c r="D95" s="72"/>
      <c r="E95" s="72"/>
      <c r="F95" s="72"/>
      <c r="G95" s="83">
        <f>I95</f>
        <v>0</v>
      </c>
      <c r="H95" s="83"/>
      <c r="I95" s="83"/>
    </row>
    <row r="96" spans="1:9">
      <c r="A96" s="69" t="s">
        <v>46</v>
      </c>
      <c r="B96" s="74" t="s">
        <v>36</v>
      </c>
      <c r="C96" s="74" t="s">
        <v>10</v>
      </c>
      <c r="D96" s="72">
        <v>2017</v>
      </c>
      <c r="E96" s="72">
        <v>2017</v>
      </c>
      <c r="F96" s="72">
        <v>2017</v>
      </c>
      <c r="G96" s="83">
        <f>SUM(H96:I97)</f>
        <v>299</v>
      </c>
      <c r="H96" s="83"/>
      <c r="I96" s="83">
        <v>299</v>
      </c>
    </row>
    <row r="97" spans="1:9" ht="21" customHeight="1">
      <c r="A97" s="69"/>
      <c r="B97" s="74"/>
      <c r="C97" s="74"/>
      <c r="D97" s="72"/>
      <c r="E97" s="72"/>
      <c r="F97" s="72"/>
      <c r="G97" s="83">
        <f>I97</f>
        <v>0</v>
      </c>
      <c r="H97" s="83"/>
      <c r="I97" s="83"/>
    </row>
    <row r="98" spans="1:9">
      <c r="A98" s="69" t="s">
        <v>47</v>
      </c>
      <c r="B98" s="74" t="s">
        <v>106</v>
      </c>
      <c r="C98" s="74" t="s">
        <v>10</v>
      </c>
      <c r="D98" s="72">
        <v>2018</v>
      </c>
      <c r="E98" s="72">
        <v>2021</v>
      </c>
      <c r="F98" s="33">
        <v>2018</v>
      </c>
      <c r="G98" s="16">
        <f>SUM(H98:I98)</f>
        <v>5002.9000000000005</v>
      </c>
      <c r="H98" s="18"/>
      <c r="I98" s="16">
        <f>4789.3+239-25.4</f>
        <v>5002.9000000000005</v>
      </c>
    </row>
    <row r="99" spans="1:9">
      <c r="A99" s="69"/>
      <c r="B99" s="74"/>
      <c r="C99" s="74"/>
      <c r="D99" s="72"/>
      <c r="E99" s="72"/>
      <c r="F99" s="34">
        <v>2019</v>
      </c>
      <c r="G99" s="17">
        <f>SUM(H99:I99)</f>
        <v>5028.3</v>
      </c>
      <c r="H99" s="19"/>
      <c r="I99" s="17">
        <f>4789.3+239</f>
        <v>5028.3</v>
      </c>
    </row>
    <row r="100" spans="1:9">
      <c r="A100" s="69"/>
      <c r="B100" s="74"/>
      <c r="C100" s="74"/>
      <c r="D100" s="72"/>
      <c r="E100" s="72"/>
      <c r="F100" s="34">
        <v>2020</v>
      </c>
      <c r="G100" s="17">
        <f>SUM(H100:I100)</f>
        <v>5028.3</v>
      </c>
      <c r="H100" s="19"/>
      <c r="I100" s="17">
        <f>4789.3+239</f>
        <v>5028.3</v>
      </c>
    </row>
    <row r="101" spans="1:9" ht="27" customHeight="1">
      <c r="A101" s="69"/>
      <c r="B101" s="74"/>
      <c r="C101" s="74"/>
      <c r="D101" s="72"/>
      <c r="E101" s="72"/>
      <c r="F101" s="35">
        <v>2021</v>
      </c>
      <c r="G101" s="15">
        <f>SUM(H101:I101)</f>
        <v>5028.3</v>
      </c>
      <c r="H101" s="20"/>
      <c r="I101" s="15">
        <v>5028.3</v>
      </c>
    </row>
    <row r="102" spans="1:9">
      <c r="A102" s="69" t="s">
        <v>48</v>
      </c>
      <c r="B102" s="74" t="s">
        <v>37</v>
      </c>
      <c r="C102" s="74" t="s">
        <v>10</v>
      </c>
      <c r="D102" s="72">
        <v>2017</v>
      </c>
      <c r="E102" s="72">
        <v>2017</v>
      </c>
      <c r="F102" s="72">
        <v>2017</v>
      </c>
      <c r="G102" s="83">
        <f>SUM(H102:I103)</f>
        <v>50</v>
      </c>
      <c r="H102" s="83"/>
      <c r="I102" s="83">
        <v>50</v>
      </c>
    </row>
    <row r="103" spans="1:9" ht="21.75" customHeight="1">
      <c r="A103" s="69"/>
      <c r="B103" s="74"/>
      <c r="C103" s="74"/>
      <c r="D103" s="72"/>
      <c r="E103" s="72"/>
      <c r="F103" s="72"/>
      <c r="G103" s="83">
        <f>I103</f>
        <v>0</v>
      </c>
      <c r="H103" s="83"/>
      <c r="I103" s="83"/>
    </row>
    <row r="104" spans="1:9">
      <c r="A104" s="69" t="s">
        <v>49</v>
      </c>
      <c r="B104" s="74" t="s">
        <v>38</v>
      </c>
      <c r="C104" s="74" t="s">
        <v>10</v>
      </c>
      <c r="D104" s="72">
        <v>2017</v>
      </c>
      <c r="E104" s="72">
        <v>2017</v>
      </c>
      <c r="F104" s="84">
        <v>2017</v>
      </c>
      <c r="G104" s="83">
        <f>SUM(H104:I105)</f>
        <v>20</v>
      </c>
      <c r="H104" s="83"/>
      <c r="I104" s="83">
        <v>20</v>
      </c>
    </row>
    <row r="105" spans="1:9" ht="21.75" customHeight="1">
      <c r="A105" s="69"/>
      <c r="B105" s="74"/>
      <c r="C105" s="74"/>
      <c r="D105" s="72"/>
      <c r="E105" s="72"/>
      <c r="F105" s="86"/>
      <c r="G105" s="83">
        <f>I105</f>
        <v>0</v>
      </c>
      <c r="H105" s="83"/>
      <c r="I105" s="83"/>
    </row>
    <row r="106" spans="1:9" ht="36" customHeight="1">
      <c r="A106" s="36" t="s">
        <v>50</v>
      </c>
      <c r="B106" s="37" t="s">
        <v>62</v>
      </c>
      <c r="C106" s="37" t="s">
        <v>10</v>
      </c>
      <c r="D106" s="38">
        <v>2018</v>
      </c>
      <c r="E106" s="38">
        <v>2018</v>
      </c>
      <c r="F106" s="38">
        <v>2018</v>
      </c>
      <c r="G106" s="46">
        <f t="shared" ref="G106:G117" si="7">SUM(H106:I106)</f>
        <v>80</v>
      </c>
      <c r="H106" s="21"/>
      <c r="I106" s="46">
        <f>110-30</f>
        <v>80</v>
      </c>
    </row>
    <row r="107" spans="1:9" ht="36" customHeight="1">
      <c r="A107" s="36" t="s">
        <v>51</v>
      </c>
      <c r="B107" s="37" t="s">
        <v>108</v>
      </c>
      <c r="C107" s="37" t="s">
        <v>10</v>
      </c>
      <c r="D107" s="38">
        <v>2018</v>
      </c>
      <c r="E107" s="38">
        <v>2018</v>
      </c>
      <c r="F107" s="38">
        <v>2018</v>
      </c>
      <c r="G107" s="46">
        <f>SUM(H107:I107)</f>
        <v>93.6</v>
      </c>
      <c r="H107" s="21"/>
      <c r="I107" s="46">
        <v>93.6</v>
      </c>
    </row>
    <row r="108" spans="1:9" s="28" customFormat="1" ht="4.5" customHeight="1">
      <c r="A108" s="102" t="s">
        <v>52</v>
      </c>
      <c r="B108" s="82" t="s">
        <v>90</v>
      </c>
      <c r="C108" s="82" t="s">
        <v>10</v>
      </c>
      <c r="D108" s="103">
        <v>2019</v>
      </c>
      <c r="E108" s="101">
        <v>2020</v>
      </c>
      <c r="F108" s="48"/>
      <c r="G108" s="49"/>
      <c r="H108" s="50"/>
      <c r="I108" s="49"/>
    </row>
    <row r="109" spans="1:9" s="28" customFormat="1" ht="12.95" customHeight="1">
      <c r="A109" s="102"/>
      <c r="B109" s="82"/>
      <c r="C109" s="82"/>
      <c r="D109" s="103"/>
      <c r="E109" s="101"/>
      <c r="F109" s="51">
        <v>2019</v>
      </c>
      <c r="G109" s="52">
        <f t="shared" si="7"/>
        <v>100</v>
      </c>
      <c r="H109" s="53"/>
      <c r="I109" s="52">
        <v>100</v>
      </c>
    </row>
    <row r="110" spans="1:9" s="28" customFormat="1" ht="31.5" customHeight="1">
      <c r="A110" s="102"/>
      <c r="B110" s="82"/>
      <c r="C110" s="82"/>
      <c r="D110" s="103"/>
      <c r="E110" s="101"/>
      <c r="F110" s="54">
        <v>2020</v>
      </c>
      <c r="G110" s="55">
        <f t="shared" si="7"/>
        <v>100</v>
      </c>
      <c r="H110" s="56"/>
      <c r="I110" s="55">
        <v>100</v>
      </c>
    </row>
    <row r="111" spans="1:9" ht="12.95" customHeight="1">
      <c r="A111" s="69" t="s">
        <v>53</v>
      </c>
      <c r="B111" s="74" t="s">
        <v>91</v>
      </c>
      <c r="C111" s="75" t="s">
        <v>10</v>
      </c>
      <c r="D111" s="72">
        <v>2018</v>
      </c>
      <c r="E111" s="73">
        <v>2021</v>
      </c>
      <c r="F111" s="33">
        <v>2018</v>
      </c>
      <c r="G111" s="16">
        <f t="shared" si="7"/>
        <v>82</v>
      </c>
      <c r="H111" s="18"/>
      <c r="I111" s="16">
        <v>82</v>
      </c>
    </row>
    <row r="112" spans="1:9" ht="12.95" customHeight="1">
      <c r="A112" s="69"/>
      <c r="B112" s="74"/>
      <c r="C112" s="75"/>
      <c r="D112" s="72"/>
      <c r="E112" s="73"/>
      <c r="F112" s="34">
        <v>2019</v>
      </c>
      <c r="G112" s="17">
        <f t="shared" si="7"/>
        <v>200</v>
      </c>
      <c r="H112" s="19"/>
      <c r="I112" s="17">
        <v>200</v>
      </c>
    </row>
    <row r="113" spans="1:9" ht="12.95" customHeight="1">
      <c r="A113" s="69"/>
      <c r="B113" s="74"/>
      <c r="C113" s="75"/>
      <c r="D113" s="72"/>
      <c r="E113" s="73"/>
      <c r="F113" s="34">
        <v>2020</v>
      </c>
      <c r="G113" s="17">
        <f>SUM(H113:I113)</f>
        <v>200</v>
      </c>
      <c r="H113" s="19"/>
      <c r="I113" s="17">
        <v>200</v>
      </c>
    </row>
    <row r="114" spans="1:9" ht="12.95" customHeight="1">
      <c r="A114" s="69"/>
      <c r="B114" s="74"/>
      <c r="C114" s="75"/>
      <c r="D114" s="72"/>
      <c r="E114" s="73"/>
      <c r="F114" s="35">
        <v>2021</v>
      </c>
      <c r="G114" s="15">
        <f t="shared" si="7"/>
        <v>200</v>
      </c>
      <c r="H114" s="20"/>
      <c r="I114" s="15">
        <v>200</v>
      </c>
    </row>
    <row r="115" spans="1:9" ht="12.95" customHeight="1">
      <c r="A115" s="76" t="s">
        <v>79</v>
      </c>
      <c r="B115" s="79" t="s">
        <v>89</v>
      </c>
      <c r="C115" s="79" t="s">
        <v>10</v>
      </c>
      <c r="D115" s="84">
        <v>2018</v>
      </c>
      <c r="E115" s="84">
        <v>2018</v>
      </c>
      <c r="F115" s="33">
        <v>2018</v>
      </c>
      <c r="G115" s="16">
        <f t="shared" si="7"/>
        <v>15</v>
      </c>
      <c r="H115" s="18"/>
      <c r="I115" s="16">
        <v>15</v>
      </c>
    </row>
    <row r="116" spans="1:9" ht="12.95" customHeight="1">
      <c r="A116" s="78"/>
      <c r="B116" s="80"/>
      <c r="C116" s="80"/>
      <c r="D116" s="85"/>
      <c r="E116" s="85"/>
      <c r="F116" s="34">
        <v>2019</v>
      </c>
      <c r="G116" s="17">
        <f t="shared" si="7"/>
        <v>50</v>
      </c>
      <c r="H116" s="19"/>
      <c r="I116" s="17">
        <v>50</v>
      </c>
    </row>
    <row r="117" spans="1:9" ht="12.95" customHeight="1">
      <c r="A117" s="77"/>
      <c r="B117" s="81"/>
      <c r="C117" s="81"/>
      <c r="D117" s="86"/>
      <c r="E117" s="86"/>
      <c r="F117" s="35">
        <v>2020</v>
      </c>
      <c r="G117" s="15">
        <f t="shared" si="7"/>
        <v>50</v>
      </c>
      <c r="H117" s="20"/>
      <c r="I117" s="15">
        <v>50</v>
      </c>
    </row>
    <row r="118" spans="1:9" ht="12.95" customHeight="1">
      <c r="A118" s="69" t="s">
        <v>88</v>
      </c>
      <c r="B118" s="74" t="s">
        <v>39</v>
      </c>
      <c r="C118" s="75" t="s">
        <v>10</v>
      </c>
      <c r="D118" s="72">
        <v>2018</v>
      </c>
      <c r="E118" s="72">
        <v>2020</v>
      </c>
      <c r="F118" s="33">
        <v>2018</v>
      </c>
      <c r="G118" s="16">
        <f>SUM(H118:I118)</f>
        <v>98.1</v>
      </c>
      <c r="H118" s="18"/>
      <c r="I118" s="16">
        <f>200-101.9</f>
        <v>98.1</v>
      </c>
    </row>
    <row r="119" spans="1:9" ht="12.95" customHeight="1">
      <c r="A119" s="69"/>
      <c r="B119" s="74"/>
      <c r="C119" s="75"/>
      <c r="D119" s="72"/>
      <c r="E119" s="72"/>
      <c r="F119" s="34">
        <v>2019</v>
      </c>
      <c r="G119" s="17">
        <f>SUM(H119:I119)</f>
        <v>100</v>
      </c>
      <c r="H119" s="19"/>
      <c r="I119" s="17">
        <v>100</v>
      </c>
    </row>
    <row r="120" spans="1:9" ht="12.95" customHeight="1">
      <c r="A120" s="69"/>
      <c r="B120" s="74"/>
      <c r="C120" s="75"/>
      <c r="D120" s="72"/>
      <c r="E120" s="72"/>
      <c r="F120" s="35">
        <v>2020</v>
      </c>
      <c r="G120" s="15">
        <f>SUM(H120:I120)</f>
        <v>100</v>
      </c>
      <c r="H120" s="20"/>
      <c r="I120" s="15">
        <v>100</v>
      </c>
    </row>
    <row r="121" spans="1:9" ht="12.95" customHeight="1">
      <c r="A121" s="69" t="s">
        <v>141</v>
      </c>
      <c r="B121" s="74" t="s">
        <v>99</v>
      </c>
      <c r="C121" s="75" t="s">
        <v>10</v>
      </c>
      <c r="D121" s="72">
        <v>2019</v>
      </c>
      <c r="E121" s="72">
        <v>2020</v>
      </c>
      <c r="F121" s="33">
        <v>2019</v>
      </c>
      <c r="G121" s="16">
        <f>SUM(H121:I121)</f>
        <v>200</v>
      </c>
      <c r="H121" s="18"/>
      <c r="I121" s="16">
        <v>200</v>
      </c>
    </row>
    <row r="122" spans="1:9" ht="12.95" customHeight="1">
      <c r="A122" s="69"/>
      <c r="B122" s="74"/>
      <c r="C122" s="75"/>
      <c r="D122" s="72"/>
      <c r="E122" s="72"/>
      <c r="F122" s="34">
        <v>2020</v>
      </c>
      <c r="G122" s="17">
        <f>SUM(H122:I122)</f>
        <v>200</v>
      </c>
      <c r="H122" s="19"/>
      <c r="I122" s="17">
        <v>200</v>
      </c>
    </row>
    <row r="123" spans="1:9" ht="12.95" customHeight="1">
      <c r="A123" s="69"/>
      <c r="B123" s="74"/>
      <c r="C123" s="75"/>
      <c r="D123" s="72"/>
      <c r="E123" s="72"/>
      <c r="F123" s="35"/>
      <c r="G123" s="15"/>
      <c r="H123" s="20"/>
      <c r="I123" s="15"/>
    </row>
    <row r="124" spans="1:9" ht="12" customHeight="1">
      <c r="A124" s="91" t="s">
        <v>159</v>
      </c>
      <c r="B124" s="91"/>
      <c r="C124" s="91"/>
      <c r="D124" s="91"/>
      <c r="E124" s="92"/>
      <c r="F124" s="43">
        <v>2019</v>
      </c>
      <c r="G124" s="1">
        <f t="shared" ref="G124" si="8">SUM(H124:I124)</f>
        <v>800</v>
      </c>
      <c r="H124" s="1"/>
      <c r="I124" s="1">
        <f>SUM(I127+I128)</f>
        <v>800</v>
      </c>
    </row>
    <row r="125" spans="1:9" ht="12" customHeight="1">
      <c r="A125" s="91"/>
      <c r="B125" s="91"/>
      <c r="C125" s="91"/>
      <c r="D125" s="91"/>
      <c r="E125" s="92"/>
      <c r="F125" s="44">
        <v>2020</v>
      </c>
      <c r="G125" s="2">
        <f>SUM(H125:I125)</f>
        <v>2000</v>
      </c>
      <c r="H125" s="2"/>
      <c r="I125" s="2">
        <f>SUM(I129)</f>
        <v>2000</v>
      </c>
    </row>
    <row r="126" spans="1:9" ht="12" customHeight="1">
      <c r="A126" s="91"/>
      <c r="B126" s="91"/>
      <c r="C126" s="91"/>
      <c r="D126" s="91"/>
      <c r="E126" s="92"/>
      <c r="F126" s="45"/>
      <c r="G126" s="3"/>
      <c r="H126" s="3"/>
      <c r="I126" s="3"/>
    </row>
    <row r="127" spans="1:9" ht="36" customHeight="1">
      <c r="A127" s="36" t="s">
        <v>102</v>
      </c>
      <c r="B127" s="58" t="s">
        <v>157</v>
      </c>
      <c r="C127" s="37" t="s">
        <v>10</v>
      </c>
      <c r="D127" s="37">
        <v>2019</v>
      </c>
      <c r="E127" s="37">
        <v>2019</v>
      </c>
      <c r="F127" s="38">
        <v>2019</v>
      </c>
      <c r="G127" s="46">
        <f>SUM(H127:I127)</f>
        <v>700</v>
      </c>
      <c r="H127" s="46"/>
      <c r="I127" s="46">
        <v>700</v>
      </c>
    </row>
    <row r="128" spans="1:9" ht="35.25" customHeight="1">
      <c r="A128" s="36" t="s">
        <v>122</v>
      </c>
      <c r="B128" s="57" t="s">
        <v>158</v>
      </c>
      <c r="C128" s="37" t="s">
        <v>10</v>
      </c>
      <c r="D128" s="37">
        <v>2019</v>
      </c>
      <c r="E128" s="37">
        <v>2019</v>
      </c>
      <c r="F128" s="38">
        <v>2019</v>
      </c>
      <c r="G128" s="46">
        <f>SUM(H128:I128)</f>
        <v>100</v>
      </c>
      <c r="H128" s="46"/>
      <c r="I128" s="46">
        <v>100</v>
      </c>
    </row>
    <row r="129" spans="1:9" ht="35.25" customHeight="1">
      <c r="A129" s="36" t="s">
        <v>155</v>
      </c>
      <c r="B129" s="57" t="s">
        <v>156</v>
      </c>
      <c r="C129" s="37" t="s">
        <v>10</v>
      </c>
      <c r="D129" s="37">
        <v>2020</v>
      </c>
      <c r="E129" s="37">
        <v>2020</v>
      </c>
      <c r="F129" s="38">
        <v>2020</v>
      </c>
      <c r="G129" s="46">
        <f>SUM(H129:I129)</f>
        <v>2000</v>
      </c>
      <c r="H129" s="46"/>
      <c r="I129" s="46">
        <v>2000</v>
      </c>
    </row>
    <row r="130" spans="1:9" ht="51.75" customHeight="1">
      <c r="A130" s="92" t="s">
        <v>121</v>
      </c>
      <c r="B130" s="99"/>
      <c r="C130" s="99"/>
      <c r="D130" s="99"/>
      <c r="E130" s="100"/>
      <c r="F130" s="43">
        <v>2017</v>
      </c>
      <c r="G130" s="1">
        <f>SUM(H130:I130)</f>
        <v>1567.8</v>
      </c>
      <c r="H130" s="1">
        <f>SUM(H131)</f>
        <v>1087</v>
      </c>
      <c r="I130" s="1">
        <f>SUM(I131)</f>
        <v>480.8</v>
      </c>
    </row>
    <row r="131" spans="1:9" ht="37.5" customHeight="1">
      <c r="A131" s="36" t="s">
        <v>103</v>
      </c>
      <c r="B131" s="37" t="s">
        <v>26</v>
      </c>
      <c r="C131" s="37" t="s">
        <v>10</v>
      </c>
      <c r="D131" s="38">
        <v>2017</v>
      </c>
      <c r="E131" s="38">
        <v>2017</v>
      </c>
      <c r="F131" s="38">
        <v>2017</v>
      </c>
      <c r="G131" s="46">
        <f>SUM(H131:I131)</f>
        <v>1567.8</v>
      </c>
      <c r="H131" s="46">
        <v>1087</v>
      </c>
      <c r="I131" s="46">
        <v>480.8</v>
      </c>
    </row>
    <row r="132" spans="1:9" ht="12.95" customHeight="1">
      <c r="A132" s="60" t="s">
        <v>142</v>
      </c>
      <c r="B132" s="61"/>
      <c r="C132" s="61"/>
      <c r="D132" s="61"/>
      <c r="E132" s="62"/>
      <c r="F132" s="43">
        <v>2017</v>
      </c>
      <c r="G132" s="1">
        <f t="shared" ref="G132:G140" si="9">SUM(H132:I132)</f>
        <v>1149.4000000000001</v>
      </c>
      <c r="H132" s="1">
        <f>SUM(H137+H138+H139+H144+H149+H154)</f>
        <v>769.40000000000009</v>
      </c>
      <c r="I132" s="1">
        <f>SUM(I137+I138+I139+I144+I149+I154)</f>
        <v>380</v>
      </c>
    </row>
    <row r="133" spans="1:9" ht="12.95" customHeight="1">
      <c r="A133" s="63"/>
      <c r="B133" s="64"/>
      <c r="C133" s="64"/>
      <c r="D133" s="64"/>
      <c r="E133" s="65"/>
      <c r="F133" s="44">
        <v>2018</v>
      </c>
      <c r="G133" s="2">
        <f t="shared" si="9"/>
        <v>1100</v>
      </c>
      <c r="H133" s="2">
        <f>SUM(H140+H145+H150+H155+H159)</f>
        <v>800</v>
      </c>
      <c r="I133" s="2">
        <f>SUM(I140+I145+I150+I155+I159)</f>
        <v>300</v>
      </c>
    </row>
    <row r="134" spans="1:9" ht="12.95" customHeight="1">
      <c r="A134" s="63"/>
      <c r="B134" s="64"/>
      <c r="C134" s="64"/>
      <c r="D134" s="64"/>
      <c r="E134" s="65"/>
      <c r="F134" s="44">
        <v>2019</v>
      </c>
      <c r="G134" s="2">
        <f t="shared" si="9"/>
        <v>600</v>
      </c>
      <c r="H134" s="2"/>
      <c r="I134" s="2">
        <f>SUM(I141+I146+I151+I156+I160)</f>
        <v>600</v>
      </c>
    </row>
    <row r="135" spans="1:9" ht="12.95" customHeight="1">
      <c r="A135" s="63"/>
      <c r="B135" s="64"/>
      <c r="C135" s="64"/>
      <c r="D135" s="64"/>
      <c r="E135" s="65"/>
      <c r="F135" s="44">
        <v>2020</v>
      </c>
      <c r="G135" s="2">
        <f t="shared" si="9"/>
        <v>600</v>
      </c>
      <c r="H135" s="2"/>
      <c r="I135" s="2">
        <f t="shared" ref="I135:I136" si="10">SUM(I142+I147+I152+I157+I161)</f>
        <v>600</v>
      </c>
    </row>
    <row r="136" spans="1:9" ht="12.95" customHeight="1">
      <c r="A136" s="66"/>
      <c r="B136" s="67"/>
      <c r="C136" s="67"/>
      <c r="D136" s="67"/>
      <c r="E136" s="68"/>
      <c r="F136" s="45">
        <v>2021</v>
      </c>
      <c r="G136" s="3">
        <f t="shared" si="9"/>
        <v>600</v>
      </c>
      <c r="H136" s="3"/>
      <c r="I136" s="3">
        <f t="shared" si="10"/>
        <v>600</v>
      </c>
    </row>
    <row r="137" spans="1:9" ht="36">
      <c r="A137" s="36" t="s">
        <v>107</v>
      </c>
      <c r="B137" s="37" t="s">
        <v>29</v>
      </c>
      <c r="C137" s="37" t="s">
        <v>10</v>
      </c>
      <c r="D137" s="38">
        <v>2017</v>
      </c>
      <c r="E137" s="38">
        <v>2017</v>
      </c>
      <c r="F137" s="38">
        <v>2017</v>
      </c>
      <c r="G137" s="46">
        <f t="shared" si="9"/>
        <v>269.60000000000002</v>
      </c>
      <c r="H137" s="46">
        <v>192.4</v>
      </c>
      <c r="I137" s="46">
        <v>77.2</v>
      </c>
    </row>
    <row r="138" spans="1:9" ht="36">
      <c r="A138" s="36" t="s">
        <v>143</v>
      </c>
      <c r="B138" s="37" t="s">
        <v>30</v>
      </c>
      <c r="C138" s="37" t="s">
        <v>10</v>
      </c>
      <c r="D138" s="38">
        <v>2017</v>
      </c>
      <c r="E138" s="38">
        <v>2017</v>
      </c>
      <c r="F138" s="38">
        <v>2017</v>
      </c>
      <c r="G138" s="46">
        <f t="shared" si="9"/>
        <v>220</v>
      </c>
      <c r="H138" s="46">
        <v>120</v>
      </c>
      <c r="I138" s="46">
        <v>100</v>
      </c>
    </row>
    <row r="139" spans="1:9" ht="12.95" customHeight="1">
      <c r="A139" s="69" t="s">
        <v>144</v>
      </c>
      <c r="B139" s="74" t="s">
        <v>17</v>
      </c>
      <c r="C139" s="74" t="s">
        <v>10</v>
      </c>
      <c r="D139" s="72">
        <v>2017</v>
      </c>
      <c r="E139" s="72">
        <v>2021</v>
      </c>
      <c r="F139" s="33">
        <v>2017</v>
      </c>
      <c r="G139" s="16">
        <f t="shared" si="9"/>
        <v>188.3</v>
      </c>
      <c r="H139" s="16">
        <v>150.80000000000001</v>
      </c>
      <c r="I139" s="16">
        <v>37.5</v>
      </c>
    </row>
    <row r="140" spans="1:9" ht="12.95" customHeight="1">
      <c r="A140" s="69"/>
      <c r="B140" s="74"/>
      <c r="C140" s="74"/>
      <c r="D140" s="72"/>
      <c r="E140" s="72"/>
      <c r="F140" s="34">
        <v>2018</v>
      </c>
      <c r="G140" s="17">
        <f t="shared" si="9"/>
        <v>207.5</v>
      </c>
      <c r="H140" s="17">
        <v>166</v>
      </c>
      <c r="I140" s="17">
        <v>41.5</v>
      </c>
    </row>
    <row r="141" spans="1:9" ht="12.95" customHeight="1">
      <c r="A141" s="69"/>
      <c r="B141" s="74"/>
      <c r="C141" s="74"/>
      <c r="D141" s="72"/>
      <c r="E141" s="72"/>
      <c r="F141" s="34">
        <v>2019</v>
      </c>
      <c r="G141" s="17">
        <f t="shared" ref="G141:G162" si="11">SUM(H141:I141)</f>
        <v>100</v>
      </c>
      <c r="H141" s="17"/>
      <c r="I141" s="17">
        <v>100</v>
      </c>
    </row>
    <row r="142" spans="1:9" ht="12.95" customHeight="1">
      <c r="A142" s="69"/>
      <c r="B142" s="74"/>
      <c r="C142" s="74"/>
      <c r="D142" s="72"/>
      <c r="E142" s="72"/>
      <c r="F142" s="34">
        <v>2020</v>
      </c>
      <c r="G142" s="17">
        <f t="shared" si="11"/>
        <v>100</v>
      </c>
      <c r="H142" s="17"/>
      <c r="I142" s="17">
        <v>100</v>
      </c>
    </row>
    <row r="143" spans="1:9" ht="12.95" customHeight="1">
      <c r="A143" s="69"/>
      <c r="B143" s="74"/>
      <c r="C143" s="74"/>
      <c r="D143" s="72"/>
      <c r="E143" s="72"/>
      <c r="F143" s="35">
        <v>2021</v>
      </c>
      <c r="G143" s="15">
        <f t="shared" si="11"/>
        <v>100</v>
      </c>
      <c r="H143" s="15"/>
      <c r="I143" s="15">
        <v>100</v>
      </c>
    </row>
    <row r="144" spans="1:9" ht="12.95" customHeight="1">
      <c r="A144" s="69" t="s">
        <v>145</v>
      </c>
      <c r="B144" s="74" t="s">
        <v>18</v>
      </c>
      <c r="C144" s="74" t="s">
        <v>10</v>
      </c>
      <c r="D144" s="72">
        <v>2017</v>
      </c>
      <c r="E144" s="72">
        <v>2021</v>
      </c>
      <c r="F144" s="33">
        <v>2017</v>
      </c>
      <c r="G144" s="16">
        <f t="shared" si="11"/>
        <v>112.9</v>
      </c>
      <c r="H144" s="16">
        <v>75.5</v>
      </c>
      <c r="I144" s="16">
        <v>37.4</v>
      </c>
    </row>
    <row r="145" spans="1:11" ht="12.95" customHeight="1">
      <c r="A145" s="69"/>
      <c r="B145" s="74"/>
      <c r="C145" s="74"/>
      <c r="D145" s="72"/>
      <c r="E145" s="72"/>
      <c r="F145" s="34">
        <v>2018</v>
      </c>
      <c r="G145" s="17">
        <f t="shared" si="11"/>
        <v>207.5</v>
      </c>
      <c r="H145" s="17">
        <v>166</v>
      </c>
      <c r="I145" s="17">
        <v>41.5</v>
      </c>
    </row>
    <row r="146" spans="1:11" ht="12.95" customHeight="1">
      <c r="A146" s="69"/>
      <c r="B146" s="74"/>
      <c r="C146" s="74"/>
      <c r="D146" s="72"/>
      <c r="E146" s="72"/>
      <c r="F146" s="34">
        <v>2019</v>
      </c>
      <c r="G146" s="17">
        <f t="shared" si="11"/>
        <v>100</v>
      </c>
      <c r="H146" s="17"/>
      <c r="I146" s="17">
        <v>100</v>
      </c>
      <c r="K146" s="7" t="s">
        <v>119</v>
      </c>
    </row>
    <row r="147" spans="1:11" ht="12.95" customHeight="1">
      <c r="A147" s="69"/>
      <c r="B147" s="74"/>
      <c r="C147" s="74"/>
      <c r="D147" s="72"/>
      <c r="E147" s="72"/>
      <c r="F147" s="34">
        <v>2020</v>
      </c>
      <c r="G147" s="17">
        <f t="shared" si="11"/>
        <v>100</v>
      </c>
      <c r="H147" s="17"/>
      <c r="I147" s="17">
        <v>100</v>
      </c>
    </row>
    <row r="148" spans="1:11" ht="12.95" customHeight="1">
      <c r="A148" s="69"/>
      <c r="B148" s="74"/>
      <c r="C148" s="74"/>
      <c r="D148" s="72"/>
      <c r="E148" s="72"/>
      <c r="F148" s="35">
        <v>2021</v>
      </c>
      <c r="G148" s="15">
        <f t="shared" si="11"/>
        <v>100</v>
      </c>
      <c r="H148" s="15"/>
      <c r="I148" s="15">
        <v>100</v>
      </c>
    </row>
    <row r="149" spans="1:11" ht="12.95" customHeight="1">
      <c r="A149" s="69" t="s">
        <v>146</v>
      </c>
      <c r="B149" s="74" t="s">
        <v>19</v>
      </c>
      <c r="C149" s="74" t="s">
        <v>10</v>
      </c>
      <c r="D149" s="72">
        <v>2017</v>
      </c>
      <c r="E149" s="72">
        <v>2021</v>
      </c>
      <c r="F149" s="33">
        <v>2017</v>
      </c>
      <c r="G149" s="16">
        <f t="shared" si="11"/>
        <v>114.4</v>
      </c>
      <c r="H149" s="16">
        <v>76.5</v>
      </c>
      <c r="I149" s="16">
        <v>37.9</v>
      </c>
    </row>
    <row r="150" spans="1:11" ht="12.95" customHeight="1">
      <c r="A150" s="69"/>
      <c r="B150" s="74"/>
      <c r="C150" s="74"/>
      <c r="D150" s="72"/>
      <c r="E150" s="72"/>
      <c r="F150" s="34">
        <v>2018</v>
      </c>
      <c r="G150" s="17">
        <f t="shared" si="11"/>
        <v>188.5</v>
      </c>
      <c r="H150" s="17">
        <v>137</v>
      </c>
      <c r="I150" s="17">
        <v>51.5</v>
      </c>
    </row>
    <row r="151" spans="1:11" ht="12.95" customHeight="1">
      <c r="A151" s="69"/>
      <c r="B151" s="74"/>
      <c r="C151" s="74"/>
      <c r="D151" s="72"/>
      <c r="E151" s="72"/>
      <c r="F151" s="34">
        <v>2019</v>
      </c>
      <c r="G151" s="17">
        <f t="shared" si="11"/>
        <v>100</v>
      </c>
      <c r="H151" s="17"/>
      <c r="I151" s="17">
        <v>100</v>
      </c>
    </row>
    <row r="152" spans="1:11" ht="12.95" customHeight="1">
      <c r="A152" s="69"/>
      <c r="B152" s="74"/>
      <c r="C152" s="74"/>
      <c r="D152" s="72"/>
      <c r="E152" s="72"/>
      <c r="F152" s="34">
        <v>2020</v>
      </c>
      <c r="G152" s="17">
        <f t="shared" si="11"/>
        <v>100</v>
      </c>
      <c r="H152" s="17"/>
      <c r="I152" s="17">
        <v>100</v>
      </c>
    </row>
    <row r="153" spans="1:11" ht="12.95" customHeight="1">
      <c r="A153" s="69"/>
      <c r="B153" s="74"/>
      <c r="C153" s="74"/>
      <c r="D153" s="72"/>
      <c r="E153" s="72"/>
      <c r="F153" s="35">
        <v>2021</v>
      </c>
      <c r="G153" s="15">
        <f t="shared" si="11"/>
        <v>100</v>
      </c>
      <c r="H153" s="15"/>
      <c r="I153" s="15">
        <v>100</v>
      </c>
    </row>
    <row r="154" spans="1:11" ht="12.95" customHeight="1">
      <c r="A154" s="69" t="s">
        <v>147</v>
      </c>
      <c r="B154" s="74" t="s">
        <v>20</v>
      </c>
      <c r="C154" s="74" t="s">
        <v>10</v>
      </c>
      <c r="D154" s="72">
        <v>2017</v>
      </c>
      <c r="E154" s="72">
        <v>2021</v>
      </c>
      <c r="F154" s="33">
        <v>2017</v>
      </c>
      <c r="G154" s="16">
        <f t="shared" si="11"/>
        <v>244.2</v>
      </c>
      <c r="H154" s="16">
        <v>154.19999999999999</v>
      </c>
      <c r="I154" s="16">
        <v>90</v>
      </c>
    </row>
    <row r="155" spans="1:11" ht="12.95" customHeight="1">
      <c r="A155" s="69"/>
      <c r="B155" s="74"/>
      <c r="C155" s="74"/>
      <c r="D155" s="72"/>
      <c r="E155" s="72"/>
      <c r="F155" s="34">
        <v>2018</v>
      </c>
      <c r="G155" s="17">
        <f t="shared" si="11"/>
        <v>247.5</v>
      </c>
      <c r="H155" s="17">
        <v>165</v>
      </c>
      <c r="I155" s="17">
        <v>82.5</v>
      </c>
    </row>
    <row r="156" spans="1:11" ht="12.95" customHeight="1">
      <c r="A156" s="69"/>
      <c r="B156" s="74"/>
      <c r="C156" s="74"/>
      <c r="D156" s="72"/>
      <c r="E156" s="72"/>
      <c r="F156" s="34">
        <v>2019</v>
      </c>
      <c r="G156" s="17">
        <f t="shared" si="11"/>
        <v>150</v>
      </c>
      <c r="H156" s="17"/>
      <c r="I156" s="17">
        <v>150</v>
      </c>
    </row>
    <row r="157" spans="1:11" ht="12.95" customHeight="1">
      <c r="A157" s="69"/>
      <c r="B157" s="74"/>
      <c r="C157" s="74"/>
      <c r="D157" s="72"/>
      <c r="E157" s="72"/>
      <c r="F157" s="34">
        <v>2020</v>
      </c>
      <c r="G157" s="17">
        <f t="shared" si="11"/>
        <v>150</v>
      </c>
      <c r="H157" s="17"/>
      <c r="I157" s="17">
        <v>150</v>
      </c>
    </row>
    <row r="158" spans="1:11" ht="12.95" customHeight="1">
      <c r="A158" s="69"/>
      <c r="B158" s="74"/>
      <c r="C158" s="74"/>
      <c r="D158" s="72"/>
      <c r="E158" s="72"/>
      <c r="F158" s="35">
        <v>2021</v>
      </c>
      <c r="G158" s="15">
        <f t="shared" si="11"/>
        <v>150</v>
      </c>
      <c r="H158" s="15"/>
      <c r="I158" s="15">
        <v>150</v>
      </c>
    </row>
    <row r="159" spans="1:11" ht="12.95" customHeight="1">
      <c r="A159" s="69" t="s">
        <v>148</v>
      </c>
      <c r="B159" s="74" t="s">
        <v>21</v>
      </c>
      <c r="C159" s="74" t="s">
        <v>10</v>
      </c>
      <c r="D159" s="84">
        <v>2018</v>
      </c>
      <c r="E159" s="84">
        <v>2021</v>
      </c>
      <c r="F159" s="33">
        <v>2018</v>
      </c>
      <c r="G159" s="16">
        <f t="shared" si="11"/>
        <v>249</v>
      </c>
      <c r="H159" s="16">
        <v>166</v>
      </c>
      <c r="I159" s="16">
        <v>83</v>
      </c>
    </row>
    <row r="160" spans="1:11" ht="12.95" customHeight="1">
      <c r="A160" s="69"/>
      <c r="B160" s="74"/>
      <c r="C160" s="74"/>
      <c r="D160" s="85"/>
      <c r="E160" s="85"/>
      <c r="F160" s="34">
        <v>2019</v>
      </c>
      <c r="G160" s="17">
        <f t="shared" si="11"/>
        <v>150</v>
      </c>
      <c r="H160" s="17"/>
      <c r="I160" s="17">
        <v>150</v>
      </c>
    </row>
    <row r="161" spans="1:9" ht="12.95" customHeight="1">
      <c r="A161" s="69"/>
      <c r="B161" s="74"/>
      <c r="C161" s="74"/>
      <c r="D161" s="85"/>
      <c r="E161" s="85"/>
      <c r="F161" s="34">
        <v>2020</v>
      </c>
      <c r="G161" s="17">
        <f t="shared" si="11"/>
        <v>150</v>
      </c>
      <c r="H161" s="17"/>
      <c r="I161" s="17">
        <v>150</v>
      </c>
    </row>
    <row r="162" spans="1:9" ht="12.95" customHeight="1">
      <c r="A162" s="69"/>
      <c r="B162" s="74"/>
      <c r="C162" s="74"/>
      <c r="D162" s="86"/>
      <c r="E162" s="86"/>
      <c r="F162" s="35">
        <v>2021</v>
      </c>
      <c r="G162" s="15">
        <f t="shared" si="11"/>
        <v>150</v>
      </c>
      <c r="H162" s="27"/>
      <c r="I162" s="15">
        <v>150</v>
      </c>
    </row>
    <row r="163" spans="1:9" ht="15" customHeight="1">
      <c r="A163" s="60" t="s">
        <v>132</v>
      </c>
      <c r="B163" s="61"/>
      <c r="C163" s="61"/>
      <c r="D163" s="61"/>
      <c r="E163" s="62"/>
      <c r="F163" s="43">
        <v>2017</v>
      </c>
      <c r="G163" s="1">
        <f t="shared" ref="G163:G167" si="12">SUM(H163:I163)</f>
        <v>3051.5</v>
      </c>
      <c r="H163" s="1">
        <f t="shared" ref="H163:I167" si="13">SUM(H168)</f>
        <v>2288.5</v>
      </c>
      <c r="I163" s="1">
        <f t="shared" si="13"/>
        <v>763</v>
      </c>
    </row>
    <row r="164" spans="1:9">
      <c r="A164" s="63"/>
      <c r="B164" s="64"/>
      <c r="C164" s="64"/>
      <c r="D164" s="64"/>
      <c r="E164" s="65"/>
      <c r="F164" s="44">
        <v>2018</v>
      </c>
      <c r="G164" s="2">
        <f t="shared" si="12"/>
        <v>4166.3999999999996</v>
      </c>
      <c r="H164" s="2">
        <f t="shared" si="13"/>
        <v>2286.4</v>
      </c>
      <c r="I164" s="2">
        <f t="shared" si="13"/>
        <v>1880</v>
      </c>
    </row>
    <row r="165" spans="1:9">
      <c r="A165" s="63"/>
      <c r="B165" s="64"/>
      <c r="C165" s="64"/>
      <c r="D165" s="64"/>
      <c r="E165" s="65"/>
      <c r="F165" s="44">
        <v>2019</v>
      </c>
      <c r="G165" s="2">
        <f t="shared" si="12"/>
        <v>2567.6999999999998</v>
      </c>
      <c r="H165" s="2">
        <f t="shared" si="13"/>
        <v>2267.6999999999998</v>
      </c>
      <c r="I165" s="2">
        <f t="shared" si="13"/>
        <v>300</v>
      </c>
    </row>
    <row r="166" spans="1:9">
      <c r="A166" s="63"/>
      <c r="B166" s="64"/>
      <c r="C166" s="64"/>
      <c r="D166" s="64"/>
      <c r="E166" s="65"/>
      <c r="F166" s="44">
        <v>2020</v>
      </c>
      <c r="G166" s="2">
        <f t="shared" si="12"/>
        <v>3498.7</v>
      </c>
      <c r="H166" s="2">
        <f t="shared" si="13"/>
        <v>2267.6999999999998</v>
      </c>
      <c r="I166" s="2">
        <f t="shared" si="13"/>
        <v>1231</v>
      </c>
    </row>
    <row r="167" spans="1:9">
      <c r="A167" s="66"/>
      <c r="B167" s="67"/>
      <c r="C167" s="67"/>
      <c r="D167" s="67"/>
      <c r="E167" s="68"/>
      <c r="F167" s="45">
        <v>2021</v>
      </c>
      <c r="G167" s="3">
        <f t="shared" si="12"/>
        <v>3767.7</v>
      </c>
      <c r="H167" s="3">
        <f t="shared" si="13"/>
        <v>2267.6999999999998</v>
      </c>
      <c r="I167" s="3">
        <f t="shared" si="13"/>
        <v>1500</v>
      </c>
    </row>
    <row r="168" spans="1:9" ht="12.95" customHeight="1">
      <c r="A168" s="69" t="s">
        <v>104</v>
      </c>
      <c r="B168" s="70" t="s">
        <v>127</v>
      </c>
      <c r="C168" s="71"/>
      <c r="D168" s="72">
        <v>2017</v>
      </c>
      <c r="E168" s="73">
        <v>2021</v>
      </c>
      <c r="F168" s="33">
        <v>2017</v>
      </c>
      <c r="G168" s="16">
        <f t="shared" ref="G168:G176" si="14">SUM(H168:I168)</f>
        <v>3051.5</v>
      </c>
      <c r="H168" s="16">
        <f t="shared" ref="H168:I172" si="15">SUM(H173)</f>
        <v>2288.5</v>
      </c>
      <c r="I168" s="16">
        <f t="shared" si="15"/>
        <v>763</v>
      </c>
    </row>
    <row r="169" spans="1:9" ht="12.95" customHeight="1">
      <c r="A169" s="69"/>
      <c r="B169" s="70"/>
      <c r="C169" s="71"/>
      <c r="D169" s="72"/>
      <c r="E169" s="73"/>
      <c r="F169" s="34">
        <v>2018</v>
      </c>
      <c r="G169" s="17">
        <f t="shared" si="14"/>
        <v>4166.3999999999996</v>
      </c>
      <c r="H169" s="17">
        <f t="shared" si="15"/>
        <v>2286.4</v>
      </c>
      <c r="I169" s="17">
        <f t="shared" si="15"/>
        <v>1880</v>
      </c>
    </row>
    <row r="170" spans="1:9" ht="12.95" customHeight="1">
      <c r="A170" s="69"/>
      <c r="B170" s="70"/>
      <c r="C170" s="71"/>
      <c r="D170" s="72"/>
      <c r="E170" s="73"/>
      <c r="F170" s="34">
        <v>2019</v>
      </c>
      <c r="G170" s="17">
        <f>H170+I170</f>
        <v>2567.6999999999998</v>
      </c>
      <c r="H170" s="17">
        <f>H175</f>
        <v>2267.6999999999998</v>
      </c>
      <c r="I170" s="17">
        <f t="shared" si="15"/>
        <v>300</v>
      </c>
    </row>
    <row r="171" spans="1:9" ht="12.95" customHeight="1">
      <c r="A171" s="69"/>
      <c r="B171" s="70"/>
      <c r="C171" s="71"/>
      <c r="D171" s="72"/>
      <c r="E171" s="73"/>
      <c r="F171" s="34">
        <v>2020</v>
      </c>
      <c r="G171" s="17">
        <f t="shared" si="14"/>
        <v>3498.7</v>
      </c>
      <c r="H171" s="17">
        <f t="shared" si="15"/>
        <v>2267.6999999999998</v>
      </c>
      <c r="I171" s="17">
        <f t="shared" si="15"/>
        <v>1231</v>
      </c>
    </row>
    <row r="172" spans="1:9" ht="22.5" customHeight="1">
      <c r="A172" s="69"/>
      <c r="B172" s="70"/>
      <c r="C172" s="71"/>
      <c r="D172" s="72"/>
      <c r="E172" s="73"/>
      <c r="F172" s="35">
        <v>2021</v>
      </c>
      <c r="G172" s="15">
        <f t="shared" si="14"/>
        <v>3767.7</v>
      </c>
      <c r="H172" s="15">
        <f t="shared" si="15"/>
        <v>2267.6999999999998</v>
      </c>
      <c r="I172" s="15">
        <f t="shared" si="15"/>
        <v>1500</v>
      </c>
    </row>
    <row r="173" spans="1:9" ht="36">
      <c r="A173" s="36" t="s">
        <v>133</v>
      </c>
      <c r="B173" s="37" t="s">
        <v>22</v>
      </c>
      <c r="C173" s="37" t="s">
        <v>10</v>
      </c>
      <c r="D173" s="38">
        <v>2017</v>
      </c>
      <c r="E173" s="38">
        <v>2017</v>
      </c>
      <c r="F173" s="35">
        <v>2017</v>
      </c>
      <c r="G173" s="15">
        <f t="shared" si="14"/>
        <v>3051.5</v>
      </c>
      <c r="H173" s="15">
        <v>2288.5</v>
      </c>
      <c r="I173" s="15">
        <v>763</v>
      </c>
    </row>
    <row r="174" spans="1:9" ht="36">
      <c r="A174" s="36" t="s">
        <v>134</v>
      </c>
      <c r="B174" s="37" t="s">
        <v>84</v>
      </c>
      <c r="C174" s="37" t="s">
        <v>10</v>
      </c>
      <c r="D174" s="38">
        <v>2018</v>
      </c>
      <c r="E174" s="38">
        <v>2018</v>
      </c>
      <c r="F174" s="38">
        <v>2018</v>
      </c>
      <c r="G174" s="46">
        <f t="shared" si="14"/>
        <v>4166.3999999999996</v>
      </c>
      <c r="H174" s="46">
        <v>2286.4</v>
      </c>
      <c r="I174" s="46">
        <v>1880</v>
      </c>
    </row>
    <row r="175" spans="1:9" ht="36">
      <c r="A175" s="36" t="s">
        <v>135</v>
      </c>
      <c r="B175" s="59" t="s">
        <v>110</v>
      </c>
      <c r="C175" s="37" t="s">
        <v>10</v>
      </c>
      <c r="D175" s="38">
        <v>2019</v>
      </c>
      <c r="E175" s="38">
        <v>2019</v>
      </c>
      <c r="F175" s="33">
        <v>2019</v>
      </c>
      <c r="G175" s="16">
        <f>SUM(H175:I175)</f>
        <v>2567.6999999999998</v>
      </c>
      <c r="H175" s="16">
        <v>2267.6999999999998</v>
      </c>
      <c r="I175" s="16">
        <v>300</v>
      </c>
    </row>
    <row r="176" spans="1:9">
      <c r="A176" s="76" t="s">
        <v>136</v>
      </c>
      <c r="B176" s="79" t="s">
        <v>114</v>
      </c>
      <c r="C176" s="84" t="s">
        <v>10</v>
      </c>
      <c r="D176" s="84">
        <v>2020</v>
      </c>
      <c r="E176" s="84">
        <v>2021</v>
      </c>
      <c r="F176" s="33">
        <v>2020</v>
      </c>
      <c r="G176" s="16">
        <f t="shared" si="14"/>
        <v>3498.7</v>
      </c>
      <c r="H176" s="16">
        <v>2267.6999999999998</v>
      </c>
      <c r="I176" s="16">
        <v>1231</v>
      </c>
    </row>
    <row r="177" spans="1:11" ht="23.25" customHeight="1">
      <c r="A177" s="77"/>
      <c r="B177" s="81"/>
      <c r="C177" s="86"/>
      <c r="D177" s="86"/>
      <c r="E177" s="86"/>
      <c r="F177" s="35">
        <v>2021</v>
      </c>
      <c r="G177" s="15">
        <f>H177+I177</f>
        <v>3767.7</v>
      </c>
      <c r="H177" s="15">
        <v>2267.6999999999998</v>
      </c>
      <c r="I177" s="15">
        <v>1500</v>
      </c>
    </row>
    <row r="178" spans="1:11" ht="15" customHeight="1">
      <c r="A178" s="60" t="s">
        <v>149</v>
      </c>
      <c r="B178" s="61"/>
      <c r="C178" s="61"/>
      <c r="D178" s="61"/>
      <c r="E178" s="62"/>
      <c r="F178" s="43">
        <v>2017</v>
      </c>
      <c r="G178" s="1">
        <f t="shared" ref="G178:G183" si="16">SUM(H178:I178)</f>
        <v>7782</v>
      </c>
      <c r="H178" s="1">
        <f>SUM(H186:H187)</f>
        <v>5836.3</v>
      </c>
      <c r="I178" s="1">
        <f>SUM(I186:I187)</f>
        <v>1945.7</v>
      </c>
    </row>
    <row r="179" spans="1:11">
      <c r="A179" s="63"/>
      <c r="B179" s="64"/>
      <c r="C179" s="64"/>
      <c r="D179" s="64"/>
      <c r="E179" s="65"/>
      <c r="F179" s="44">
        <v>2019</v>
      </c>
      <c r="G179" s="2">
        <f t="shared" si="16"/>
        <v>2750</v>
      </c>
      <c r="H179" s="2"/>
      <c r="I179" s="2">
        <f>SUM(I183)</f>
        <v>2750</v>
      </c>
    </row>
    <row r="180" spans="1:11" ht="5.25" customHeight="1">
      <c r="A180" s="63"/>
      <c r="B180" s="64"/>
      <c r="C180" s="64"/>
      <c r="D180" s="64"/>
      <c r="E180" s="65"/>
      <c r="F180" s="44"/>
      <c r="G180" s="2"/>
      <c r="H180" s="2"/>
      <c r="I180" s="2"/>
    </row>
    <row r="181" spans="1:11" ht="5.25" customHeight="1">
      <c r="A181" s="66"/>
      <c r="B181" s="67"/>
      <c r="C181" s="67"/>
      <c r="D181" s="67"/>
      <c r="E181" s="68"/>
      <c r="F181" s="45"/>
      <c r="G181" s="3"/>
      <c r="H181" s="3"/>
      <c r="I181" s="3"/>
    </row>
    <row r="182" spans="1:11" ht="12.95" customHeight="1">
      <c r="A182" s="69" t="s">
        <v>123</v>
      </c>
      <c r="B182" s="70" t="s">
        <v>127</v>
      </c>
      <c r="C182" s="71"/>
      <c r="D182" s="72">
        <v>2017</v>
      </c>
      <c r="E182" s="73">
        <v>2019</v>
      </c>
      <c r="F182" s="33">
        <v>2017</v>
      </c>
      <c r="G182" s="16">
        <f t="shared" si="16"/>
        <v>2797.4</v>
      </c>
      <c r="H182" s="16">
        <f>SUM(H186)</f>
        <v>851.7</v>
      </c>
      <c r="I182" s="16">
        <f>SUM(I186+I187)</f>
        <v>1945.7</v>
      </c>
    </row>
    <row r="183" spans="1:11" ht="12.95" customHeight="1">
      <c r="A183" s="69"/>
      <c r="B183" s="70"/>
      <c r="C183" s="71"/>
      <c r="D183" s="72"/>
      <c r="E183" s="73"/>
      <c r="F183" s="34">
        <v>2019</v>
      </c>
      <c r="G183" s="17">
        <f t="shared" si="16"/>
        <v>2750</v>
      </c>
      <c r="H183" s="17"/>
      <c r="I183" s="17">
        <f>SUM(I188+I189)</f>
        <v>2750</v>
      </c>
    </row>
    <row r="184" spans="1:11" ht="12.95" customHeight="1">
      <c r="A184" s="69"/>
      <c r="B184" s="70"/>
      <c r="C184" s="71"/>
      <c r="D184" s="72"/>
      <c r="E184" s="73"/>
      <c r="F184" s="34"/>
      <c r="G184" s="17"/>
      <c r="H184" s="17"/>
      <c r="I184" s="17"/>
    </row>
    <row r="185" spans="1:11" ht="22.5" customHeight="1">
      <c r="A185" s="69"/>
      <c r="B185" s="70"/>
      <c r="C185" s="71"/>
      <c r="D185" s="72"/>
      <c r="E185" s="73"/>
      <c r="F185" s="35"/>
      <c r="G185" s="15"/>
      <c r="H185" s="15"/>
      <c r="I185" s="15"/>
    </row>
    <row r="186" spans="1:11" ht="35.1" customHeight="1">
      <c r="A186" s="36" t="s">
        <v>150</v>
      </c>
      <c r="B186" s="37" t="s">
        <v>24</v>
      </c>
      <c r="C186" s="37" t="s">
        <v>10</v>
      </c>
      <c r="D186" s="38">
        <v>2017</v>
      </c>
      <c r="E186" s="38">
        <v>2017</v>
      </c>
      <c r="F186" s="38">
        <v>2017</v>
      </c>
      <c r="G186" s="46">
        <f>SUM(H186:I186)</f>
        <v>1135.7</v>
      </c>
      <c r="H186" s="46">
        <v>851.7</v>
      </c>
      <c r="I186" s="46">
        <v>284</v>
      </c>
    </row>
    <row r="187" spans="1:11" ht="35.1" customHeight="1">
      <c r="A187" s="36" t="s">
        <v>151</v>
      </c>
      <c r="B187" s="37" t="s">
        <v>25</v>
      </c>
      <c r="C187" s="37" t="s">
        <v>10</v>
      </c>
      <c r="D187" s="38">
        <v>2017</v>
      </c>
      <c r="E187" s="38">
        <v>2017</v>
      </c>
      <c r="F187" s="38">
        <v>2017</v>
      </c>
      <c r="G187" s="46">
        <f>SUM(H187:I187)</f>
        <v>6646.3</v>
      </c>
      <c r="H187" s="46">
        <v>4984.6000000000004</v>
      </c>
      <c r="I187" s="46">
        <v>1661.7</v>
      </c>
    </row>
    <row r="188" spans="1:11" ht="35.1" customHeight="1">
      <c r="A188" s="36" t="s">
        <v>152</v>
      </c>
      <c r="B188" s="59" t="s">
        <v>120</v>
      </c>
      <c r="C188" s="37" t="s">
        <v>10</v>
      </c>
      <c r="D188" s="38">
        <v>2019</v>
      </c>
      <c r="E188" s="42">
        <v>2019</v>
      </c>
      <c r="F188" s="38">
        <v>2019</v>
      </c>
      <c r="G188" s="46">
        <f>I188+H188</f>
        <v>1800</v>
      </c>
      <c r="H188" s="46"/>
      <c r="I188" s="46">
        <v>1800</v>
      </c>
      <c r="K188" s="7" t="s">
        <v>118</v>
      </c>
    </row>
    <row r="189" spans="1:11" ht="35.1" customHeight="1">
      <c r="A189" s="36" t="s">
        <v>153</v>
      </c>
      <c r="B189" s="59" t="s">
        <v>113</v>
      </c>
      <c r="C189" s="37" t="s">
        <v>10</v>
      </c>
      <c r="D189" s="38">
        <v>2019</v>
      </c>
      <c r="E189" s="42">
        <v>2019</v>
      </c>
      <c r="F189" s="38">
        <v>2019</v>
      </c>
      <c r="G189" s="46">
        <f>H189+I189</f>
        <v>950</v>
      </c>
      <c r="H189" s="46"/>
      <c r="I189" s="46">
        <v>950</v>
      </c>
      <c r="K189" s="7" t="s">
        <v>118</v>
      </c>
    </row>
    <row r="190" spans="1:11" ht="12.95" customHeight="1">
      <c r="A190" s="60" t="s">
        <v>137</v>
      </c>
      <c r="B190" s="61"/>
      <c r="C190" s="61"/>
      <c r="D190" s="61"/>
      <c r="E190" s="62"/>
      <c r="F190" s="43">
        <v>2018</v>
      </c>
      <c r="G190" s="1">
        <f t="shared" ref="G190:G193" si="17">SUM(H190:I190)</f>
        <v>3300</v>
      </c>
      <c r="H190" s="1">
        <f>SUM(H195)</f>
        <v>1064</v>
      </c>
      <c r="I190" s="1">
        <f>SUM(I195)</f>
        <v>2236</v>
      </c>
    </row>
    <row r="191" spans="1:11" ht="12.95" customHeight="1">
      <c r="A191" s="63"/>
      <c r="B191" s="64"/>
      <c r="C191" s="64"/>
      <c r="D191" s="64"/>
      <c r="E191" s="65"/>
      <c r="F191" s="44">
        <v>2019</v>
      </c>
      <c r="G191" s="2">
        <f t="shared" si="17"/>
        <v>500</v>
      </c>
      <c r="H191" s="2"/>
      <c r="I191" s="2">
        <f>SUM(I196)</f>
        <v>500</v>
      </c>
    </row>
    <row r="192" spans="1:11" ht="12.95" customHeight="1">
      <c r="A192" s="63"/>
      <c r="B192" s="64"/>
      <c r="C192" s="64"/>
      <c r="D192" s="64"/>
      <c r="E192" s="65"/>
      <c r="F192" s="44">
        <v>2020</v>
      </c>
      <c r="G192" s="2">
        <f t="shared" si="17"/>
        <v>1300</v>
      </c>
      <c r="H192" s="2"/>
      <c r="I192" s="2">
        <f>SUM(I197)</f>
        <v>1300</v>
      </c>
    </row>
    <row r="193" spans="1:9" ht="12.95" customHeight="1">
      <c r="A193" s="63"/>
      <c r="B193" s="64"/>
      <c r="C193" s="64"/>
      <c r="D193" s="64"/>
      <c r="E193" s="65"/>
      <c r="F193" s="44">
        <v>2021</v>
      </c>
      <c r="G193" s="2">
        <f t="shared" si="17"/>
        <v>1800</v>
      </c>
      <c r="H193" s="2"/>
      <c r="I193" s="2">
        <f>SUM(I198)</f>
        <v>1800</v>
      </c>
    </row>
    <row r="194" spans="1:9" ht="5.25" customHeight="1">
      <c r="A194" s="66"/>
      <c r="B194" s="67"/>
      <c r="C194" s="67"/>
      <c r="D194" s="67"/>
      <c r="E194" s="68"/>
      <c r="F194" s="45"/>
      <c r="G194" s="3"/>
      <c r="H194" s="3"/>
      <c r="I194" s="3"/>
    </row>
    <row r="195" spans="1:9" ht="36">
      <c r="A195" s="36" t="s">
        <v>138</v>
      </c>
      <c r="B195" s="37" t="s">
        <v>27</v>
      </c>
      <c r="C195" s="37" t="s">
        <v>10</v>
      </c>
      <c r="D195" s="38">
        <v>2018</v>
      </c>
      <c r="E195" s="38">
        <v>2018</v>
      </c>
      <c r="F195" s="38">
        <v>2018</v>
      </c>
      <c r="G195" s="46">
        <f>SUM(H195:I195)</f>
        <v>3300</v>
      </c>
      <c r="H195" s="46">
        <v>1064</v>
      </c>
      <c r="I195" s="46">
        <f>1700+536</f>
        <v>2236</v>
      </c>
    </row>
    <row r="196" spans="1:9">
      <c r="A196" s="69" t="s">
        <v>139</v>
      </c>
      <c r="B196" s="74" t="s">
        <v>109</v>
      </c>
      <c r="C196" s="74" t="s">
        <v>10</v>
      </c>
      <c r="D196" s="72">
        <v>2019</v>
      </c>
      <c r="E196" s="72">
        <v>2020</v>
      </c>
      <c r="F196" s="33">
        <v>2019</v>
      </c>
      <c r="G196" s="16">
        <f>SUM(H196:I196)</f>
        <v>500</v>
      </c>
      <c r="H196" s="16"/>
      <c r="I196" s="16">
        <v>500</v>
      </c>
    </row>
    <row r="197" spans="1:9" ht="21" customHeight="1">
      <c r="A197" s="69"/>
      <c r="B197" s="74"/>
      <c r="C197" s="74"/>
      <c r="D197" s="72"/>
      <c r="E197" s="72"/>
      <c r="F197" s="35">
        <v>2020</v>
      </c>
      <c r="G197" s="15">
        <f>SUM(H197:I197)</f>
        <v>1300</v>
      </c>
      <c r="H197" s="15"/>
      <c r="I197" s="15">
        <v>1300</v>
      </c>
    </row>
    <row r="198" spans="1:9" ht="36">
      <c r="A198" s="36" t="s">
        <v>140</v>
      </c>
      <c r="B198" s="37" t="s">
        <v>154</v>
      </c>
      <c r="C198" s="37" t="s">
        <v>10</v>
      </c>
      <c r="D198" s="38">
        <v>2021</v>
      </c>
      <c r="E198" s="38">
        <v>2021</v>
      </c>
      <c r="F198" s="38">
        <v>2021</v>
      </c>
      <c r="G198" s="46">
        <f>SUM(H198:I198)</f>
        <v>1800</v>
      </c>
      <c r="H198" s="46"/>
      <c r="I198" s="46">
        <v>1800</v>
      </c>
    </row>
  </sheetData>
  <mergeCells count="193">
    <mergeCell ref="A190:E194"/>
    <mergeCell ref="E159:E162"/>
    <mergeCell ref="A139:A143"/>
    <mergeCell ref="B139:B143"/>
    <mergeCell ref="C139:C143"/>
    <mergeCell ref="A154:A158"/>
    <mergeCell ref="B154:B158"/>
    <mergeCell ref="C154:C158"/>
    <mergeCell ref="D154:D158"/>
    <mergeCell ref="E154:E158"/>
    <mergeCell ref="D139:D143"/>
    <mergeCell ref="E139:E143"/>
    <mergeCell ref="E149:E153"/>
    <mergeCell ref="D144:D148"/>
    <mergeCell ref="E144:E148"/>
    <mergeCell ref="A149:A153"/>
    <mergeCell ref="B149:B153"/>
    <mergeCell ref="C149:C153"/>
    <mergeCell ref="D149:D153"/>
    <mergeCell ref="A144:A148"/>
    <mergeCell ref="B144:B148"/>
    <mergeCell ref="C144:C148"/>
    <mergeCell ref="A159:A162"/>
    <mergeCell ref="B159:B162"/>
    <mergeCell ref="A118:A120"/>
    <mergeCell ref="B118:B120"/>
    <mergeCell ref="C118:C120"/>
    <mergeCell ref="B115:B117"/>
    <mergeCell ref="C115:C117"/>
    <mergeCell ref="B92:B93"/>
    <mergeCell ref="E108:E110"/>
    <mergeCell ref="A98:A101"/>
    <mergeCell ref="D115:D117"/>
    <mergeCell ref="E115:E117"/>
    <mergeCell ref="A115:A117"/>
    <mergeCell ref="A108:A110"/>
    <mergeCell ref="D111:D114"/>
    <mergeCell ref="E111:E114"/>
    <mergeCell ref="D108:D110"/>
    <mergeCell ref="B108:B110"/>
    <mergeCell ref="C111:C114"/>
    <mergeCell ref="A104:A105"/>
    <mergeCell ref="A102:A103"/>
    <mergeCell ref="B98:B101"/>
    <mergeCell ref="A96:A97"/>
    <mergeCell ref="A94:A95"/>
    <mergeCell ref="D118:D120"/>
    <mergeCell ref="E118:E120"/>
    <mergeCell ref="C168:C172"/>
    <mergeCell ref="D168:D172"/>
    <mergeCell ref="B121:B123"/>
    <mergeCell ref="C121:C123"/>
    <mergeCell ref="D121:D123"/>
    <mergeCell ref="A168:A172"/>
    <mergeCell ref="B168:B172"/>
    <mergeCell ref="A163:E167"/>
    <mergeCell ref="A176:A177"/>
    <mergeCell ref="B176:B177"/>
    <mergeCell ref="C176:C177"/>
    <mergeCell ref="D176:D177"/>
    <mergeCell ref="A130:E130"/>
    <mergeCell ref="A121:A123"/>
    <mergeCell ref="C159:C162"/>
    <mergeCell ref="D159:D162"/>
    <mergeCell ref="E176:E177"/>
    <mergeCell ref="A132:E136"/>
    <mergeCell ref="E121:E123"/>
    <mergeCell ref="A124:E126"/>
    <mergeCell ref="A25:E29"/>
    <mergeCell ref="B50:B54"/>
    <mergeCell ref="C50:C54"/>
    <mergeCell ref="D50:D54"/>
    <mergeCell ref="E50:E54"/>
    <mergeCell ref="A63:A64"/>
    <mergeCell ref="B63:B64"/>
    <mergeCell ref="A55:E59"/>
    <mergeCell ref="E63:E64"/>
    <mergeCell ref="E40:E43"/>
    <mergeCell ref="B45:B49"/>
    <mergeCell ref="C45:C49"/>
    <mergeCell ref="D45:D49"/>
    <mergeCell ref="E45:E49"/>
    <mergeCell ref="A45:A49"/>
    <mergeCell ref="A50:A54"/>
    <mergeCell ref="E5:I5"/>
    <mergeCell ref="G11:I12"/>
    <mergeCell ref="D12:D13"/>
    <mergeCell ref="E12:E13"/>
    <mergeCell ref="A6:I6"/>
    <mergeCell ref="A7:I7"/>
    <mergeCell ref="A8:I8"/>
    <mergeCell ref="A9:I9"/>
    <mergeCell ref="A20:E24"/>
    <mergeCell ref="B11:B13"/>
    <mergeCell ref="C11:C13"/>
    <mergeCell ref="D11:E11"/>
    <mergeCell ref="A14:A19"/>
    <mergeCell ref="B14:B19"/>
    <mergeCell ref="C14:C19"/>
    <mergeCell ref="D14:D19"/>
    <mergeCell ref="E14:E19"/>
    <mergeCell ref="F11:F13"/>
    <mergeCell ref="A11:A13"/>
    <mergeCell ref="I96:I97"/>
    <mergeCell ref="H96:H97"/>
    <mergeCell ref="G96:G97"/>
    <mergeCell ref="F104:F105"/>
    <mergeCell ref="B104:B105"/>
    <mergeCell ref="C98:C101"/>
    <mergeCell ref="D98:D101"/>
    <mergeCell ref="E98:E101"/>
    <mergeCell ref="D96:D97"/>
    <mergeCell ref="H102:H103"/>
    <mergeCell ref="I102:I103"/>
    <mergeCell ref="F102:F103"/>
    <mergeCell ref="B102:B103"/>
    <mergeCell ref="C102:C103"/>
    <mergeCell ref="B96:B97"/>
    <mergeCell ref="F96:F97"/>
    <mergeCell ref="C96:C97"/>
    <mergeCell ref="F92:F93"/>
    <mergeCell ref="F94:F95"/>
    <mergeCell ref="C94:C95"/>
    <mergeCell ref="C92:C93"/>
    <mergeCell ref="D92:D93"/>
    <mergeCell ref="E92:E93"/>
    <mergeCell ref="E94:E95"/>
    <mergeCell ref="B94:B95"/>
    <mergeCell ref="A92:A93"/>
    <mergeCell ref="C108:C110"/>
    <mergeCell ref="C104:C105"/>
    <mergeCell ref="D104:D105"/>
    <mergeCell ref="E104:E105"/>
    <mergeCell ref="E70:E71"/>
    <mergeCell ref="E77:E81"/>
    <mergeCell ref="I94:I95"/>
    <mergeCell ref="G92:G93"/>
    <mergeCell ref="H92:H93"/>
    <mergeCell ref="I92:I93"/>
    <mergeCell ref="G94:G95"/>
    <mergeCell ref="H94:H95"/>
    <mergeCell ref="G104:G105"/>
    <mergeCell ref="I104:I105"/>
    <mergeCell ref="H104:H105"/>
    <mergeCell ref="G102:G103"/>
    <mergeCell ref="E102:E103"/>
    <mergeCell ref="C75:C76"/>
    <mergeCell ref="C72:C74"/>
    <mergeCell ref="D72:D74"/>
    <mergeCell ref="E72:E74"/>
    <mergeCell ref="A87:E91"/>
    <mergeCell ref="B70:B71"/>
    <mergeCell ref="C70:C71"/>
    <mergeCell ref="A77:A81"/>
    <mergeCell ref="B77:B81"/>
    <mergeCell ref="C77:C81"/>
    <mergeCell ref="E82:E86"/>
    <mergeCell ref="D77:D81"/>
    <mergeCell ref="D82:D86"/>
    <mergeCell ref="A70:A71"/>
    <mergeCell ref="D70:D71"/>
    <mergeCell ref="A75:A76"/>
    <mergeCell ref="B75:B76"/>
    <mergeCell ref="A72:A74"/>
    <mergeCell ref="B72:B74"/>
    <mergeCell ref="D75:D76"/>
    <mergeCell ref="E75:E76"/>
    <mergeCell ref="A82:A86"/>
    <mergeCell ref="C82:C86"/>
    <mergeCell ref="A178:E181"/>
    <mergeCell ref="A182:A185"/>
    <mergeCell ref="B182:B185"/>
    <mergeCell ref="C182:C185"/>
    <mergeCell ref="D182:D185"/>
    <mergeCell ref="E182:E185"/>
    <mergeCell ref="D196:D197"/>
    <mergeCell ref="E196:E197"/>
    <mergeCell ref="A40:A43"/>
    <mergeCell ref="B40:B43"/>
    <mergeCell ref="E96:E97"/>
    <mergeCell ref="D102:D103"/>
    <mergeCell ref="B82:B86"/>
    <mergeCell ref="C40:C43"/>
    <mergeCell ref="A196:A197"/>
    <mergeCell ref="B196:B197"/>
    <mergeCell ref="C196:C197"/>
    <mergeCell ref="D40:D43"/>
    <mergeCell ref="E168:E172"/>
    <mergeCell ref="C63:C64"/>
    <mergeCell ref="D63:D64"/>
    <mergeCell ref="A111:A114"/>
    <mergeCell ref="B111:B114"/>
    <mergeCell ref="D94:D95"/>
  </mergeCells>
  <pageMargins left="0.9055118110236221" right="0.51181102362204722" top="0.74803149606299213" bottom="0.74803149606299213" header="0.31496062992125984" footer="0.31496062992125984"/>
  <pageSetup paperSize="9" scale="80" fitToHeight="0" orientation="portrait" r:id="rId1"/>
  <rowBreaks count="2" manualBreakCount="2">
    <brk id="97" max="8" man="1"/>
    <brk id="148"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2018-12-12T09:38:54Z</cp:lastPrinted>
  <dcterms:created xsi:type="dcterms:W3CDTF">2018-02-02T07:27:25Z</dcterms:created>
  <dcterms:modified xsi:type="dcterms:W3CDTF">2018-12-12T09:54:57Z</dcterms:modified>
</cp:coreProperties>
</file>