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23250" windowHeight="12525"/>
  </bookViews>
  <sheets>
    <sheet name="Лист1" sheetId="1" r:id="rId1"/>
  </sheets>
  <definedNames>
    <definedName name="_xlnm.Print_Area" localSheetId="0">Лист1!$A$1:$G$197</definedName>
  </definedNames>
  <calcPr calcId="144525"/>
</workbook>
</file>

<file path=xl/calcChain.xml><?xml version="1.0" encoding="utf-8"?>
<calcChain xmlns="http://schemas.openxmlformats.org/spreadsheetml/2006/main">
  <c r="G87" i="1" l="1"/>
  <c r="G22" i="1"/>
  <c r="G27" i="1"/>
  <c r="G30" i="1"/>
  <c r="G25" i="1" s="1"/>
  <c r="G31" i="1"/>
  <c r="G26" i="1" s="1"/>
  <c r="G33" i="1"/>
  <c r="G34" i="1"/>
  <c r="G38" i="1"/>
  <c r="G39" i="1"/>
  <c r="G51" i="1"/>
  <c r="G46" i="1" s="1"/>
  <c r="G52" i="1"/>
  <c r="G53" i="1"/>
  <c r="G48" i="1" s="1"/>
  <c r="G54" i="1"/>
  <c r="G55" i="1"/>
  <c r="G50" i="1" s="1"/>
  <c r="G64" i="1"/>
  <c r="G65" i="1"/>
  <c r="G66" i="1"/>
  <c r="G85" i="1"/>
  <c r="G80" i="1" s="1"/>
  <c r="G86" i="1"/>
  <c r="G81" i="1" s="1"/>
  <c r="G88" i="1"/>
  <c r="G89" i="1"/>
  <c r="G84" i="1" s="1"/>
  <c r="G95" i="1"/>
  <c r="G108" i="1"/>
  <c r="G109" i="1"/>
  <c r="G110" i="1"/>
  <c r="G111" i="1"/>
  <c r="G119" i="1"/>
  <c r="G141" i="1"/>
  <c r="G195" i="1" s="1"/>
  <c r="G143" i="1"/>
  <c r="G138" i="1" s="1"/>
  <c r="G192" i="1" s="1"/>
  <c r="G144" i="1"/>
  <c r="G139" i="1" s="1"/>
  <c r="G193" i="1" s="1"/>
  <c r="G146" i="1"/>
  <c r="G147" i="1"/>
  <c r="G142" i="1" s="1"/>
  <c r="G196" i="1" s="1"/>
  <c r="G151" i="1"/>
  <c r="G157" i="1"/>
  <c r="G145" i="1" s="1"/>
  <c r="G140" i="1" s="1"/>
  <c r="G194" i="1" s="1"/>
  <c r="G161" i="1"/>
  <c r="G47" i="1" l="1"/>
  <c r="G132" i="1" s="1"/>
  <c r="G83" i="1"/>
  <c r="G134" i="1" s="1"/>
  <c r="G29" i="1"/>
  <c r="G24" i="1" s="1"/>
  <c r="G82" i="1"/>
  <c r="G133" i="1" s="1"/>
  <c r="G49" i="1"/>
  <c r="G28" i="1"/>
  <c r="G23" i="1" s="1"/>
  <c r="G16" i="1" s="1"/>
  <c r="G135" i="1"/>
  <c r="G19" i="1" s="1"/>
  <c r="G15" i="1"/>
  <c r="G197" i="1"/>
  <c r="G131" i="1"/>
  <c r="G18" i="1" l="1"/>
  <c r="G17" i="1"/>
  <c r="G20" i="1" s="1"/>
  <c r="G136" i="1"/>
</calcChain>
</file>

<file path=xl/sharedStrings.xml><?xml version="1.0" encoding="utf-8"?>
<sst xmlns="http://schemas.openxmlformats.org/spreadsheetml/2006/main" count="143" uniqueCount="105">
  <si>
    <t>ПЛАН</t>
  </si>
  <si>
    <t xml:space="preserve">МО «Приморское городское поселение» </t>
  </si>
  <si>
    <t>Наименование муниципальной программы, основные мероприятия</t>
  </si>
  <si>
    <t>Ответственный исполнитель</t>
  </si>
  <si>
    <t>Срок реализации, год</t>
  </si>
  <si>
    <t>Годы реали-зации</t>
  </si>
  <si>
    <t>Оценка расходов (тыс. рублей в ценах соответствующих лет)</t>
  </si>
  <si>
    <t>Начало</t>
  </si>
  <si>
    <t>Окончание</t>
  </si>
  <si>
    <t>всего</t>
  </si>
  <si>
    <t>Итого по подпрограмме 1</t>
  </si>
  <si>
    <t>Итого по подпрограмме 2</t>
  </si>
  <si>
    <t>№п/п</t>
  </si>
  <si>
    <t xml:space="preserve">   </t>
  </si>
  <si>
    <t xml:space="preserve"> реализации  муниципальной программы «Безопасность 
МО «Приморское городское поселение
</t>
  </si>
  <si>
    <t>Муниципальная программа «Безопасность МО «Приморское городское поселение»</t>
  </si>
  <si>
    <r>
      <rPr>
        <b/>
        <sz val="7"/>
        <rFont val="Times New Roman"/>
        <family val="1"/>
        <charset val="204"/>
      </rPr>
      <t xml:space="preserve"> </t>
    </r>
    <r>
      <rPr>
        <b/>
        <sz val="8"/>
        <rFont val="Times New Roman"/>
        <family val="1"/>
        <charset val="204"/>
      </rPr>
      <t>Подпрограмма 1 «Предупреждение чрезвычайных ситуаций, развитие гражданской обороны, защита поселения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в МО «Приморское городское поселение»</t>
    </r>
  </si>
  <si>
    <t>1.1 Обеспечение безопасности на водных объектах</t>
  </si>
  <si>
    <t>Частичная очистка водолазами донной поверхности участков акватории залива, расположенных в районе мест массового отдыха граждан</t>
  </si>
  <si>
    <t>1.1.1</t>
  </si>
  <si>
    <t>1.1.2</t>
  </si>
  <si>
    <t>Обследование участков дна акватории залива, расположенных в районе мест массового отдыха граждан</t>
  </si>
  <si>
    <t>1.1.3</t>
  </si>
  <si>
    <t>Приобретение предупреждающих табличек (знаков), о безопасности людей на водных объектах</t>
  </si>
  <si>
    <t>2.1 Предупреждение и ликвидация последствий чрезвычайных ситуаций и стихийных бедствий природного и техногенного характера</t>
  </si>
  <si>
    <t>Сбор и обмен информацией в области защиты населения и территорий от чрезвычайных ситуаций природного и техногенного характера (услуги единой диспетчерской службы)</t>
  </si>
  <si>
    <t xml:space="preserve">Оказание услуг профессионального аварийно-спасательного формирования по организации  круглосуточной аварийно-спасательной службы на территории МО «Приморское городское поселение» </t>
  </si>
  <si>
    <t>2.1.1</t>
  </si>
  <si>
    <t>2.1.2</t>
  </si>
  <si>
    <t>2.2 Подготовка населения и организаций к действиям в чрезвычайной ситуации в мирное и военное время</t>
  </si>
  <si>
    <t>2.2.1</t>
  </si>
  <si>
    <t>Приобретение переносного комплекта стендов по гражданской обороне</t>
  </si>
  <si>
    <t>Приобретение ручных громкоговорителей</t>
  </si>
  <si>
    <t>2.2.2</t>
  </si>
  <si>
    <t>2.2.3</t>
  </si>
  <si>
    <t>Приобретение памяток, пособий по вопросам гражданской обороны и чрезвычайных ситуаций</t>
  </si>
  <si>
    <t>3. Основное мероприятие «Обеспечение первичных мер пожарной безопасности»</t>
  </si>
  <si>
    <t>3.1. Обеспечение первичных мер пожарной безопасности в границах населенных пунктов муниципального образования</t>
  </si>
  <si>
    <t>3.1.1</t>
  </si>
  <si>
    <t>Противопожарная опашка населенных пунктов</t>
  </si>
  <si>
    <t>Приобретение  указательных знаков пожарный гидрант (ПГ), пожарный водоем (ПВ)</t>
  </si>
  <si>
    <t>Приобретение пожарных рукавов, переходных муфт для пожарных мотопомп</t>
  </si>
  <si>
    <t>3.2 Строительство пожарных водоемов</t>
  </si>
  <si>
    <t>3.2.1</t>
  </si>
  <si>
    <t>3.2.2</t>
  </si>
  <si>
    <t>3.2.3</t>
  </si>
  <si>
    <t xml:space="preserve">Разработка проектно-сметной документации на строительство пожарных водоемов в пос. Озерки, г. Приморске </t>
  </si>
  <si>
    <t>Экспертиза проектно-сметной документации на строительство пожарных водоемов в пос. Озерки, г. Приморск</t>
  </si>
  <si>
    <t>Подпрограмма 2 «Повышение безопасности дорожного движения на территории МО «Приморское городское поселение»</t>
  </si>
  <si>
    <t>4. Основное мероприятие «Обеспечение безопасности дорожного движения»</t>
  </si>
  <si>
    <t>4.1 Содержание автомобильных дорог</t>
  </si>
  <si>
    <t>Техническое обслуживание уличных сетевых видеокамер и системы видеонаблюдения</t>
  </si>
  <si>
    <t xml:space="preserve">Замена «искусственной неровности» 
г. Приморск, ул. Школьная
</t>
  </si>
  <si>
    <t>Приобретение пешеходного ограждения г. Приморск, ул. Школьная</t>
  </si>
  <si>
    <t>Приобретение пешеходного ограждения</t>
  </si>
  <si>
    <t>Крепления для дорожных знаков</t>
  </si>
  <si>
    <t>4.1.10</t>
  </si>
  <si>
    <t>4.1.9</t>
  </si>
  <si>
    <t>4.1.8</t>
  </si>
  <si>
    <t>4.1.7</t>
  </si>
  <si>
    <t>4.1.5</t>
  </si>
  <si>
    <t>4.1.4</t>
  </si>
  <si>
    <t>4.1.3</t>
  </si>
  <si>
    <t>4.1.2</t>
  </si>
  <si>
    <t>4.1.1</t>
  </si>
  <si>
    <t>3.1.2</t>
  </si>
  <si>
    <t>3.1.3</t>
  </si>
  <si>
    <t>3.1.4</t>
  </si>
  <si>
    <t>3.2.4</t>
  </si>
  <si>
    <t>1. Основное мероприятие «Обеспечение безопасности на водных объектах»</t>
  </si>
  <si>
    <t>2. Основное мероприятие «Защита населения и территории от чрезвычайных ситуаций природного и техногенного характера, гражданская оборона»</t>
  </si>
  <si>
    <t>Приложение 2</t>
  </si>
  <si>
    <t>Администрация МО «Приморское городское поселение»</t>
  </si>
  <si>
    <t>Установка дорожных знаков на дорогах общего пользования местного значения на территории поселения</t>
  </si>
  <si>
    <t>Приобретение знаков дорожного движения</t>
  </si>
  <si>
    <t>2017-2021</t>
  </si>
  <si>
    <t>2018</t>
  </si>
  <si>
    <t>2019</t>
  </si>
  <si>
    <t>2020</t>
  </si>
  <si>
    <t>Строительство пожарного водоема в пос. Озерки</t>
  </si>
  <si>
    <t>4.1.12</t>
  </si>
  <si>
    <t xml:space="preserve">Разработка проекта организации дорожного движения на дорогах общего пользования местного значения на территории поселения </t>
  </si>
  <si>
    <t>3.2.5</t>
  </si>
  <si>
    <t xml:space="preserve">Выполнение комплекса кадастровых работ по формированию и постановке на государственный кадастровый учет земельных участков под гидротехническими сооружениями (пожарными водоемами) на территории МО "Приморское городское поселение" </t>
  </si>
  <si>
    <t xml:space="preserve">Выполнение комплекса кадастровых работ по формированию и постановке на государственный кадастровый учет земельных участков под строительство гидротехнических сооружений (пожарных водоемов) на территории МО "Приморское городское поселение" </t>
  </si>
  <si>
    <t>Строительство пожарного водоема в  г. Приморске</t>
  </si>
  <si>
    <t>Установка уличной сетевой видеокамеры</t>
  </si>
  <si>
    <t>Обслуживание дорожных знаков на дорогах общего пользования местного значения на территории поселения</t>
  </si>
  <si>
    <t>Паспортизация муниципальных дорог в границах населенных пунктов</t>
  </si>
  <si>
    <t>4.1.13</t>
  </si>
  <si>
    <t>к постановлению администрации</t>
  </si>
  <si>
    <t>муниципального образования</t>
  </si>
  <si>
    <t>«Приморское городское поселение»</t>
  </si>
  <si>
    <t>Выборгского района Ленинградской области</t>
  </si>
  <si>
    <t>4.1.6</t>
  </si>
  <si>
    <t>4.1.11</t>
  </si>
  <si>
    <t>Нанесение дорожной разметки в г. Приморске, п. Глебычево</t>
  </si>
  <si>
    <t>Приобретение основных средств для штаба оповещения и пункта сбора мобилизационных ресурсов</t>
  </si>
  <si>
    <t>Приобретение материальных запасов для штаба оповещения и пункта сбора мобилизационных ресурсов</t>
  </si>
  <si>
    <t>Приобретение светофора - Т7 г. Приморск, ул. Школьная</t>
  </si>
  <si>
    <t>3.2.6</t>
  </si>
  <si>
    <t>Геологическое изыскание на земельном участке в п. Озерки под строительство пожарного водоема</t>
  </si>
  <si>
    <t>Разработка планов эвакуации при пожаре для безопасного выхода людей из аварийных зон</t>
  </si>
  <si>
    <t>3.1.5</t>
  </si>
  <si>
    <t>от 4 июня 2019 г. № 437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</si>
</sst>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29">
    <xf numFmtId="0" fontId="0" fillId="0" borderId="0" xfId="0"/>
    <xf numFmtId="0" fontId="3" fillId="0" borderId="0" xfId="0" applyFont="1"/>
    <xf numFmtId="164" fontId="5" fillId="0" borderId="2" xfId="0" applyNumberFormat="1" applyFont="1" applyBorder="1" applyAlignment="1">
      <alignment horizontal="right" vertical="top" wrapText="1"/>
    </xf>
    <xf numFmtId="164" fontId="5" fillId="0" borderId="3" xfId="0" applyNumberFormat="1" applyFont="1" applyBorder="1" applyAlignment="1">
      <alignment horizontal="right" vertical="top" wrapText="1"/>
    </xf>
    <xf numFmtId="164" fontId="5" fillId="0" borderId="4" xfId="0" applyNumberFormat="1" applyFont="1" applyBorder="1" applyAlignment="1">
      <alignment horizontal="righ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right" vertical="top" wrapText="1"/>
    </xf>
    <xf numFmtId="164" fontId="4" fillId="0" borderId="9" xfId="0" applyNumberFormat="1" applyFont="1" applyBorder="1" applyAlignment="1">
      <alignment horizontal="right" vertical="top" wrapText="1"/>
    </xf>
    <xf numFmtId="164" fontId="4" fillId="0" borderId="12" xfId="0" applyNumberFormat="1" applyFont="1" applyBorder="1" applyAlignment="1">
      <alignment horizontal="right" vertical="top" wrapText="1"/>
    </xf>
    <xf numFmtId="164" fontId="4" fillId="0" borderId="7" xfId="0" applyNumberFormat="1" applyFont="1" applyBorder="1" applyAlignment="1">
      <alignment horizontal="right" vertical="top" wrapText="1"/>
    </xf>
    <xf numFmtId="164" fontId="4" fillId="0" borderId="2" xfId="0" applyNumberFormat="1" applyFont="1" applyFill="1" applyBorder="1" applyAlignment="1">
      <alignment horizontal="right" vertical="top" wrapText="1"/>
    </xf>
    <xf numFmtId="164" fontId="4" fillId="0" borderId="4" xfId="0" applyNumberFormat="1" applyFont="1" applyFill="1" applyBorder="1" applyAlignment="1">
      <alignment horizontal="right" vertical="top" wrapText="1"/>
    </xf>
    <xf numFmtId="0" fontId="4" fillId="0" borderId="7" xfId="0" applyFont="1" applyBorder="1" applyAlignment="1">
      <alignment horizontal="right" wrapText="1"/>
    </xf>
    <xf numFmtId="0" fontId="4" fillId="0" borderId="9" xfId="0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4" fillId="0" borderId="0" xfId="0" applyFont="1" applyFill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164" fontId="4" fillId="0" borderId="2" xfId="0" applyNumberFormat="1" applyFont="1" applyBorder="1" applyAlignment="1">
      <alignment horizontal="right" vertical="top" wrapText="1"/>
    </xf>
    <xf numFmtId="164" fontId="4" fillId="0" borderId="3" xfId="0" applyNumberFormat="1" applyFont="1" applyBorder="1" applyAlignment="1">
      <alignment horizontal="right" vertical="top" wrapText="1"/>
    </xf>
    <xf numFmtId="164" fontId="4" fillId="0" borderId="4" xfId="0" applyNumberFormat="1" applyFont="1" applyBorder="1" applyAlignment="1">
      <alignment horizontal="right" vertical="top" wrapText="1"/>
    </xf>
    <xf numFmtId="164" fontId="4" fillId="0" borderId="7" xfId="0" applyNumberFormat="1" applyFont="1" applyBorder="1" applyAlignment="1">
      <alignment horizontal="right" wrapText="1"/>
    </xf>
    <xf numFmtId="164" fontId="4" fillId="0" borderId="9" xfId="0" applyNumberFormat="1" applyFont="1" applyBorder="1" applyAlignment="1">
      <alignment horizontal="right" wrapText="1"/>
    </xf>
    <xf numFmtId="164" fontId="4" fillId="0" borderId="2" xfId="0" applyNumberFormat="1" applyFont="1" applyBorder="1" applyAlignment="1">
      <alignment vertical="top" wrapText="1"/>
    </xf>
    <xf numFmtId="164" fontId="4" fillId="0" borderId="3" xfId="0" applyNumberFormat="1" applyFont="1" applyBorder="1" applyAlignment="1">
      <alignment vertical="top" wrapText="1"/>
    </xf>
    <xf numFmtId="164" fontId="4" fillId="0" borderId="4" xfId="0" applyNumberFormat="1" applyFont="1" applyBorder="1" applyAlignment="1">
      <alignment vertical="top" wrapText="1"/>
    </xf>
    <xf numFmtId="164" fontId="4" fillId="0" borderId="3" xfId="0" applyNumberFormat="1" applyFont="1" applyFill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right" vertical="top" wrapText="1"/>
    </xf>
    <xf numFmtId="164" fontId="4" fillId="0" borderId="3" xfId="0" applyNumberFormat="1" applyFont="1" applyFill="1" applyBorder="1" applyAlignment="1">
      <alignment horizontal="right" vertical="top" wrapText="1"/>
    </xf>
    <xf numFmtId="49" fontId="5" fillId="0" borderId="2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  <xf numFmtId="49" fontId="5" fillId="0" borderId="4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2" xfId="1" applyNumberFormat="1" applyFont="1" applyBorder="1" applyAlignment="1" applyProtection="1">
      <alignment horizontal="left" vertical="top" wrapText="1"/>
    </xf>
    <xf numFmtId="49" fontId="4" fillId="0" borderId="3" xfId="1" applyNumberFormat="1" applyFont="1" applyBorder="1" applyAlignment="1" applyProtection="1">
      <alignment horizontal="left" vertical="top" wrapText="1"/>
    </xf>
    <xf numFmtId="49" fontId="4" fillId="0" borderId="4" xfId="1" applyNumberFormat="1" applyFont="1" applyBorder="1" applyAlignment="1" applyProtection="1">
      <alignment horizontal="left" vertical="top" wrapText="1"/>
    </xf>
    <xf numFmtId="0" fontId="2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0"/>
  <sheetViews>
    <sheetView tabSelected="1" view="pageBreakPreview" zoomScale="130" zoomScaleNormal="130" zoomScaleSheetLayoutView="130" workbookViewId="0">
      <selection activeCell="C6" sqref="C6:G6"/>
    </sheetView>
  </sheetViews>
  <sheetFormatPr defaultRowHeight="15" x14ac:dyDescent="0.25"/>
  <cols>
    <col min="1" max="1" width="6.85546875" style="16" customWidth="1"/>
    <col min="2" max="2" width="25.85546875" style="1" customWidth="1"/>
    <col min="3" max="3" width="15.42578125" style="1" customWidth="1"/>
    <col min="4" max="4" width="6" style="1" customWidth="1"/>
    <col min="5" max="5" width="8" style="1" customWidth="1"/>
    <col min="6" max="6" width="7.42578125" style="1" customWidth="1"/>
    <col min="7" max="7" width="14.5703125" style="1" customWidth="1"/>
    <col min="8" max="8" width="9.5703125" style="1" customWidth="1"/>
    <col min="9" max="16384" width="9.140625" style="1"/>
  </cols>
  <sheetData>
    <row r="1" spans="1:7" ht="15.75" x14ac:dyDescent="0.25">
      <c r="A1" s="99" t="s">
        <v>71</v>
      </c>
      <c r="B1" s="99"/>
      <c r="C1" s="99"/>
      <c r="D1" s="99"/>
      <c r="E1" s="99"/>
      <c r="F1" s="99"/>
      <c r="G1" s="99"/>
    </row>
    <row r="2" spans="1:7" ht="15.75" customHeight="1" x14ac:dyDescent="0.25">
      <c r="A2" s="100" t="s">
        <v>90</v>
      </c>
      <c r="B2" s="99"/>
      <c r="C2" s="99"/>
      <c r="D2" s="99"/>
      <c r="E2" s="99"/>
      <c r="F2" s="99"/>
      <c r="G2" s="99"/>
    </row>
    <row r="3" spans="1:7" ht="15.75" customHeight="1" x14ac:dyDescent="0.25">
      <c r="A3" s="100" t="s">
        <v>91</v>
      </c>
      <c r="B3" s="99"/>
      <c r="C3" s="99"/>
      <c r="D3" s="99"/>
      <c r="E3" s="99"/>
      <c r="F3" s="99"/>
      <c r="G3" s="99"/>
    </row>
    <row r="4" spans="1:7" ht="15.75" x14ac:dyDescent="0.25">
      <c r="A4" s="100" t="s">
        <v>92</v>
      </c>
      <c r="B4" s="99"/>
      <c r="C4" s="99"/>
      <c r="D4" s="99"/>
      <c r="E4" s="99"/>
      <c r="F4" s="99"/>
      <c r="G4" s="99"/>
    </row>
    <row r="5" spans="1:7" ht="15.75" x14ac:dyDescent="0.25">
      <c r="A5" s="100" t="s">
        <v>93</v>
      </c>
      <c r="B5" s="99"/>
      <c r="C5" s="99"/>
      <c r="D5" s="99"/>
      <c r="E5" s="99"/>
      <c r="F5" s="99"/>
      <c r="G5" s="99"/>
    </row>
    <row r="6" spans="1:7" ht="15.75" x14ac:dyDescent="0.25">
      <c r="A6" s="42"/>
      <c r="B6" s="42"/>
      <c r="C6" s="99" t="s">
        <v>104</v>
      </c>
      <c r="D6" s="99"/>
      <c r="E6" s="99"/>
      <c r="F6" s="99"/>
      <c r="G6" s="99"/>
    </row>
    <row r="7" spans="1:7" ht="15.75" x14ac:dyDescent="0.25">
      <c r="A7" s="42"/>
      <c r="B7" s="42"/>
      <c r="C7" s="42"/>
      <c r="D7" s="42"/>
      <c r="E7" s="42"/>
      <c r="F7" s="42"/>
      <c r="G7" s="42"/>
    </row>
    <row r="8" spans="1:7" ht="15.75" x14ac:dyDescent="0.25">
      <c r="A8" s="101" t="s">
        <v>0</v>
      </c>
      <c r="B8" s="101"/>
      <c r="C8" s="101"/>
      <c r="D8" s="101"/>
      <c r="E8" s="101"/>
      <c r="F8" s="101"/>
      <c r="G8" s="101"/>
    </row>
    <row r="9" spans="1:7" ht="15.75" x14ac:dyDescent="0.25">
      <c r="A9" s="102" t="s">
        <v>14</v>
      </c>
      <c r="B9" s="101"/>
      <c r="C9" s="101"/>
      <c r="D9" s="101"/>
      <c r="E9" s="101"/>
      <c r="F9" s="101"/>
      <c r="G9" s="101"/>
    </row>
    <row r="10" spans="1:7" ht="15.75" x14ac:dyDescent="0.25">
      <c r="A10" s="122" t="s">
        <v>1</v>
      </c>
      <c r="B10" s="122"/>
      <c r="C10" s="122"/>
      <c r="D10" s="122"/>
      <c r="E10" s="122"/>
      <c r="F10" s="122"/>
      <c r="G10" s="122"/>
    </row>
    <row r="11" spans="1:7" ht="5.25" customHeight="1" x14ac:dyDescent="0.25">
      <c r="A11" s="43"/>
      <c r="B11" s="43"/>
      <c r="C11" s="43"/>
      <c r="D11" s="43"/>
      <c r="E11" s="43"/>
      <c r="F11" s="43"/>
      <c r="G11" s="43"/>
    </row>
    <row r="12" spans="1:7" ht="46.5" customHeight="1" x14ac:dyDescent="0.25">
      <c r="A12" s="107" t="s">
        <v>12</v>
      </c>
      <c r="B12" s="106" t="s">
        <v>2</v>
      </c>
      <c r="C12" s="106" t="s">
        <v>3</v>
      </c>
      <c r="D12" s="106" t="s">
        <v>4</v>
      </c>
      <c r="E12" s="106"/>
      <c r="F12" s="107" t="s">
        <v>5</v>
      </c>
      <c r="G12" s="41" t="s">
        <v>6</v>
      </c>
    </row>
    <row r="13" spans="1:7" ht="13.5" customHeight="1" x14ac:dyDescent="0.25">
      <c r="A13" s="108"/>
      <c r="B13" s="106"/>
      <c r="C13" s="106"/>
      <c r="D13" s="41" t="s">
        <v>7</v>
      </c>
      <c r="E13" s="41" t="s">
        <v>8</v>
      </c>
      <c r="F13" s="108"/>
      <c r="G13" s="41" t="s">
        <v>9</v>
      </c>
    </row>
    <row r="14" spans="1:7" ht="12.75" customHeight="1" x14ac:dyDescent="0.25">
      <c r="A14" s="32">
        <v>1</v>
      </c>
      <c r="B14" s="32">
        <v>2</v>
      </c>
      <c r="C14" s="32">
        <v>3</v>
      </c>
      <c r="D14" s="32">
        <v>4</v>
      </c>
      <c r="E14" s="32">
        <v>5</v>
      </c>
      <c r="F14" s="32">
        <v>6</v>
      </c>
      <c r="G14" s="32">
        <v>7</v>
      </c>
    </row>
    <row r="15" spans="1:7" ht="15" customHeight="1" x14ac:dyDescent="0.25">
      <c r="A15" s="83"/>
      <c r="B15" s="109" t="s">
        <v>15</v>
      </c>
      <c r="C15" s="109" t="s">
        <v>72</v>
      </c>
      <c r="D15" s="123">
        <v>2017</v>
      </c>
      <c r="E15" s="123">
        <v>2021</v>
      </c>
      <c r="F15" s="35">
        <v>2017</v>
      </c>
      <c r="G15" s="2">
        <f>G22+G46+G80+G138</f>
        <v>1725.5</v>
      </c>
    </row>
    <row r="16" spans="1:7" ht="15" customHeight="1" x14ac:dyDescent="0.25">
      <c r="A16" s="83"/>
      <c r="B16" s="109"/>
      <c r="C16" s="109"/>
      <c r="D16" s="123"/>
      <c r="E16" s="123"/>
      <c r="F16" s="36">
        <v>2018</v>
      </c>
      <c r="G16" s="3">
        <f>G23+G47+G81+G139</f>
        <v>1010</v>
      </c>
    </row>
    <row r="17" spans="1:7" ht="15" customHeight="1" x14ac:dyDescent="0.25">
      <c r="A17" s="83"/>
      <c r="B17" s="109"/>
      <c r="C17" s="109"/>
      <c r="D17" s="123"/>
      <c r="E17" s="123"/>
      <c r="F17" s="36">
        <v>2019</v>
      </c>
      <c r="G17" s="3">
        <f>G24+G48+G82+G140</f>
        <v>3920.8</v>
      </c>
    </row>
    <row r="18" spans="1:7" ht="15" customHeight="1" x14ac:dyDescent="0.25">
      <c r="A18" s="83"/>
      <c r="B18" s="109"/>
      <c r="C18" s="109"/>
      <c r="D18" s="123"/>
      <c r="E18" s="123"/>
      <c r="F18" s="36">
        <v>2020</v>
      </c>
      <c r="G18" s="3">
        <f>G25+G49+G83+G141</f>
        <v>1747.6</v>
      </c>
    </row>
    <row r="19" spans="1:7" ht="15" customHeight="1" x14ac:dyDescent="0.25">
      <c r="A19" s="83"/>
      <c r="B19" s="109"/>
      <c r="C19" s="109"/>
      <c r="D19" s="123"/>
      <c r="E19" s="123"/>
      <c r="F19" s="36">
        <v>2021</v>
      </c>
      <c r="G19" s="3">
        <f>SUM(G135+G196)</f>
        <v>1554.8</v>
      </c>
    </row>
    <row r="20" spans="1:7" ht="15" customHeight="1" x14ac:dyDescent="0.25">
      <c r="A20" s="83"/>
      <c r="B20" s="109"/>
      <c r="C20" s="109"/>
      <c r="D20" s="123"/>
      <c r="E20" s="123"/>
      <c r="F20" s="37" t="s">
        <v>75</v>
      </c>
      <c r="G20" s="4">
        <f>G15+G16+G17+G18+G19</f>
        <v>9958.6999999999989</v>
      </c>
    </row>
    <row r="21" spans="1:7" ht="39" customHeight="1" x14ac:dyDescent="0.25">
      <c r="A21" s="103" t="s">
        <v>16</v>
      </c>
      <c r="B21" s="104"/>
      <c r="C21" s="104"/>
      <c r="D21" s="104"/>
      <c r="E21" s="104"/>
      <c r="F21" s="104"/>
      <c r="G21" s="105"/>
    </row>
    <row r="22" spans="1:7" ht="11.45" customHeight="1" x14ac:dyDescent="0.25">
      <c r="A22" s="69" t="s">
        <v>69</v>
      </c>
      <c r="B22" s="70"/>
      <c r="C22" s="70"/>
      <c r="D22" s="70"/>
      <c r="E22" s="71"/>
      <c r="F22" s="35">
        <v>2017</v>
      </c>
      <c r="G22" s="2">
        <f>SUM(G27)</f>
        <v>53.1</v>
      </c>
    </row>
    <row r="23" spans="1:7" ht="11.45" customHeight="1" x14ac:dyDescent="0.25">
      <c r="A23" s="72"/>
      <c r="B23" s="73"/>
      <c r="C23" s="73"/>
      <c r="D23" s="73"/>
      <c r="E23" s="74"/>
      <c r="F23" s="36">
        <v>2018</v>
      </c>
      <c r="G23" s="3">
        <f>SUM(G28)</f>
        <v>51.5</v>
      </c>
    </row>
    <row r="24" spans="1:7" ht="11.45" customHeight="1" x14ac:dyDescent="0.25">
      <c r="A24" s="72"/>
      <c r="B24" s="73"/>
      <c r="C24" s="73"/>
      <c r="D24" s="73"/>
      <c r="E24" s="74"/>
      <c r="F24" s="36">
        <v>2019</v>
      </c>
      <c r="G24" s="3">
        <f>SUM(G29)</f>
        <v>58.599999999999994</v>
      </c>
    </row>
    <row r="25" spans="1:7" ht="11.45" customHeight="1" x14ac:dyDescent="0.25">
      <c r="A25" s="72"/>
      <c r="B25" s="73"/>
      <c r="C25" s="73"/>
      <c r="D25" s="73"/>
      <c r="E25" s="74"/>
      <c r="F25" s="36">
        <v>2020</v>
      </c>
      <c r="G25" s="3">
        <f>SUM(G30)</f>
        <v>116.1</v>
      </c>
    </row>
    <row r="26" spans="1:7" ht="11.45" customHeight="1" x14ac:dyDescent="0.25">
      <c r="A26" s="75"/>
      <c r="B26" s="76"/>
      <c r="C26" s="76"/>
      <c r="D26" s="76"/>
      <c r="E26" s="77"/>
      <c r="F26" s="37">
        <v>2021</v>
      </c>
      <c r="G26" s="4">
        <f>SUM(G31)</f>
        <v>124.8</v>
      </c>
    </row>
    <row r="27" spans="1:7" ht="11.45" customHeight="1" x14ac:dyDescent="0.25">
      <c r="A27" s="106" t="s">
        <v>17</v>
      </c>
      <c r="B27" s="106"/>
      <c r="C27" s="106"/>
      <c r="D27" s="106"/>
      <c r="E27" s="106"/>
      <c r="F27" s="5">
        <v>2017</v>
      </c>
      <c r="G27" s="14">
        <f>SUM(G32+G37)</f>
        <v>53.1</v>
      </c>
    </row>
    <row r="28" spans="1:7" ht="11.45" customHeight="1" x14ac:dyDescent="0.25">
      <c r="A28" s="106"/>
      <c r="B28" s="106"/>
      <c r="C28" s="106"/>
      <c r="D28" s="106"/>
      <c r="E28" s="106"/>
      <c r="F28" s="6">
        <v>2018</v>
      </c>
      <c r="G28" s="15">
        <f>SUM(G33+G38)</f>
        <v>51.5</v>
      </c>
    </row>
    <row r="29" spans="1:7" ht="11.45" customHeight="1" x14ac:dyDescent="0.25">
      <c r="A29" s="106"/>
      <c r="B29" s="106"/>
      <c r="C29" s="106"/>
      <c r="D29" s="106"/>
      <c r="E29" s="106"/>
      <c r="F29" s="6">
        <v>2019</v>
      </c>
      <c r="G29" s="9">
        <f>SUM(G34+G39)</f>
        <v>58.599999999999994</v>
      </c>
    </row>
    <row r="30" spans="1:7" ht="11.45" customHeight="1" x14ac:dyDescent="0.25">
      <c r="A30" s="106"/>
      <c r="B30" s="106"/>
      <c r="C30" s="106"/>
      <c r="D30" s="106"/>
      <c r="E30" s="106"/>
      <c r="F30" s="6">
        <v>2020</v>
      </c>
      <c r="G30" s="21">
        <f>SUM(G35+G40+G42)</f>
        <v>116.1</v>
      </c>
    </row>
    <row r="31" spans="1:7" ht="11.45" customHeight="1" x14ac:dyDescent="0.25">
      <c r="A31" s="106"/>
      <c r="B31" s="106"/>
      <c r="C31" s="106"/>
      <c r="D31" s="106"/>
      <c r="E31" s="106"/>
      <c r="F31" s="7">
        <v>2021</v>
      </c>
      <c r="G31" s="22">
        <f>SUM(G36+G41)</f>
        <v>124.8</v>
      </c>
    </row>
    <row r="32" spans="1:7" ht="11.45" customHeight="1" x14ac:dyDescent="0.25">
      <c r="A32" s="59" t="s">
        <v>19</v>
      </c>
      <c r="B32" s="63" t="s">
        <v>18</v>
      </c>
      <c r="C32" s="63" t="s">
        <v>72</v>
      </c>
      <c r="D32" s="57">
        <v>2017</v>
      </c>
      <c r="E32" s="57">
        <v>2021</v>
      </c>
      <c r="F32" s="29">
        <v>2017</v>
      </c>
      <c r="G32" s="14">
        <v>17.5</v>
      </c>
    </row>
    <row r="33" spans="1:7" ht="11.45" customHeight="1" x14ac:dyDescent="0.25">
      <c r="A33" s="60"/>
      <c r="B33" s="64"/>
      <c r="C33" s="64"/>
      <c r="D33" s="58"/>
      <c r="E33" s="58"/>
      <c r="F33" s="30">
        <v>2018</v>
      </c>
      <c r="G33" s="15">
        <f>26.5-9.6</f>
        <v>16.899999999999999</v>
      </c>
    </row>
    <row r="34" spans="1:7" ht="11.45" customHeight="1" x14ac:dyDescent="0.25">
      <c r="A34" s="60"/>
      <c r="B34" s="64"/>
      <c r="C34" s="64"/>
      <c r="D34" s="58"/>
      <c r="E34" s="58"/>
      <c r="F34" s="30">
        <v>2019</v>
      </c>
      <c r="G34" s="9">
        <f>27.9-8.6</f>
        <v>19.299999999999997</v>
      </c>
    </row>
    <row r="35" spans="1:7" ht="11.45" customHeight="1" x14ac:dyDescent="0.25">
      <c r="A35" s="60"/>
      <c r="B35" s="64"/>
      <c r="C35" s="64"/>
      <c r="D35" s="58"/>
      <c r="E35" s="58"/>
      <c r="F35" s="6">
        <v>2020</v>
      </c>
      <c r="G35" s="21">
        <v>31.8</v>
      </c>
    </row>
    <row r="36" spans="1:7" ht="11.45" customHeight="1" x14ac:dyDescent="0.25">
      <c r="A36" s="61"/>
      <c r="B36" s="65"/>
      <c r="C36" s="65"/>
      <c r="D36" s="62"/>
      <c r="E36" s="62"/>
      <c r="F36" s="7">
        <v>2021</v>
      </c>
      <c r="G36" s="22">
        <v>41.3</v>
      </c>
    </row>
    <row r="37" spans="1:7" ht="11.45" customHeight="1" x14ac:dyDescent="0.25">
      <c r="A37" s="59" t="s">
        <v>20</v>
      </c>
      <c r="B37" s="63" t="s">
        <v>21</v>
      </c>
      <c r="C37" s="63" t="s">
        <v>72</v>
      </c>
      <c r="D37" s="57">
        <v>2017</v>
      </c>
      <c r="E37" s="57">
        <v>2021</v>
      </c>
      <c r="F37" s="29">
        <v>2017</v>
      </c>
      <c r="G37" s="14">
        <v>35.6</v>
      </c>
    </row>
    <row r="38" spans="1:7" ht="11.45" customHeight="1" x14ac:dyDescent="0.25">
      <c r="A38" s="60"/>
      <c r="B38" s="64"/>
      <c r="C38" s="64"/>
      <c r="D38" s="58"/>
      <c r="E38" s="58"/>
      <c r="F38" s="30">
        <v>2018</v>
      </c>
      <c r="G38" s="15">
        <f>54.1-19.5</f>
        <v>34.6</v>
      </c>
    </row>
    <row r="39" spans="1:7" ht="11.45" customHeight="1" x14ac:dyDescent="0.25">
      <c r="A39" s="60"/>
      <c r="B39" s="64"/>
      <c r="C39" s="64"/>
      <c r="D39" s="58"/>
      <c r="E39" s="58"/>
      <c r="F39" s="30">
        <v>2019</v>
      </c>
      <c r="G39" s="9">
        <f>56.9-17.6</f>
        <v>39.299999999999997</v>
      </c>
    </row>
    <row r="40" spans="1:7" ht="11.45" customHeight="1" x14ac:dyDescent="0.25">
      <c r="A40" s="60"/>
      <c r="B40" s="64"/>
      <c r="C40" s="64"/>
      <c r="D40" s="58"/>
      <c r="E40" s="58"/>
      <c r="F40" s="6">
        <v>2020</v>
      </c>
      <c r="G40" s="21">
        <v>64.3</v>
      </c>
    </row>
    <row r="41" spans="1:7" ht="11.45" customHeight="1" x14ac:dyDescent="0.25">
      <c r="A41" s="61"/>
      <c r="B41" s="65"/>
      <c r="C41" s="65"/>
      <c r="D41" s="62"/>
      <c r="E41" s="62"/>
      <c r="F41" s="7">
        <v>2021</v>
      </c>
      <c r="G41" s="22">
        <v>83.5</v>
      </c>
    </row>
    <row r="42" spans="1:7" ht="11.45" customHeight="1" x14ac:dyDescent="0.25">
      <c r="A42" s="95" t="s">
        <v>22</v>
      </c>
      <c r="B42" s="63" t="s">
        <v>23</v>
      </c>
      <c r="C42" s="63" t="s">
        <v>72</v>
      </c>
      <c r="D42" s="57">
        <v>2020</v>
      </c>
      <c r="E42" s="57">
        <v>2020</v>
      </c>
      <c r="F42" s="29">
        <v>2020</v>
      </c>
      <c r="G42" s="25">
        <v>20</v>
      </c>
    </row>
    <row r="43" spans="1:7" ht="11.45" customHeight="1" x14ac:dyDescent="0.25">
      <c r="A43" s="95"/>
      <c r="B43" s="64"/>
      <c r="C43" s="64"/>
      <c r="D43" s="58"/>
      <c r="E43" s="58"/>
      <c r="F43" s="18"/>
      <c r="G43" s="26"/>
    </row>
    <row r="44" spans="1:7" ht="11.45" customHeight="1" x14ac:dyDescent="0.25">
      <c r="A44" s="95"/>
      <c r="B44" s="64"/>
      <c r="C44" s="64"/>
      <c r="D44" s="58"/>
      <c r="E44" s="58"/>
      <c r="F44" s="18"/>
      <c r="G44" s="26"/>
    </row>
    <row r="45" spans="1:7" ht="11.45" customHeight="1" x14ac:dyDescent="0.25">
      <c r="A45" s="95"/>
      <c r="B45" s="65"/>
      <c r="C45" s="65"/>
      <c r="D45" s="62"/>
      <c r="E45" s="62"/>
      <c r="F45" s="19"/>
      <c r="G45" s="27"/>
    </row>
    <row r="46" spans="1:7" ht="11.45" customHeight="1" x14ac:dyDescent="0.25">
      <c r="A46" s="69" t="s">
        <v>70</v>
      </c>
      <c r="B46" s="70"/>
      <c r="C46" s="70"/>
      <c r="D46" s="70"/>
      <c r="E46" s="71"/>
      <c r="F46" s="35">
        <v>2017</v>
      </c>
      <c r="G46" s="2">
        <f>SUM(G51)</f>
        <v>114.9</v>
      </c>
    </row>
    <row r="47" spans="1:7" ht="11.45" customHeight="1" x14ac:dyDescent="0.25">
      <c r="A47" s="72"/>
      <c r="B47" s="73"/>
      <c r="C47" s="73"/>
      <c r="D47" s="73"/>
      <c r="E47" s="74"/>
      <c r="F47" s="36">
        <v>2018</v>
      </c>
      <c r="G47" s="3">
        <f>SUM(G52+G64)</f>
        <v>190</v>
      </c>
    </row>
    <row r="48" spans="1:7" ht="11.45" customHeight="1" x14ac:dyDescent="0.25">
      <c r="A48" s="72"/>
      <c r="B48" s="73"/>
      <c r="C48" s="73"/>
      <c r="D48" s="73"/>
      <c r="E48" s="74"/>
      <c r="F48" s="36">
        <v>2019</v>
      </c>
      <c r="G48" s="3">
        <f>SUM(G53+G65)</f>
        <v>420</v>
      </c>
    </row>
    <row r="49" spans="1:7" ht="11.45" customHeight="1" x14ac:dyDescent="0.25">
      <c r="A49" s="72"/>
      <c r="B49" s="73"/>
      <c r="C49" s="73"/>
      <c r="D49" s="73"/>
      <c r="E49" s="74"/>
      <c r="F49" s="36">
        <v>2020</v>
      </c>
      <c r="G49" s="3">
        <f>SUM(G54+G66)</f>
        <v>245</v>
      </c>
    </row>
    <row r="50" spans="1:7" ht="11.45" customHeight="1" x14ac:dyDescent="0.25">
      <c r="A50" s="75"/>
      <c r="B50" s="76"/>
      <c r="C50" s="76"/>
      <c r="D50" s="76"/>
      <c r="E50" s="77"/>
      <c r="F50" s="37">
        <v>2021</v>
      </c>
      <c r="G50" s="4">
        <f>SUM(G55+G67)</f>
        <v>210</v>
      </c>
    </row>
    <row r="51" spans="1:7" ht="11.45" customHeight="1" x14ac:dyDescent="0.25">
      <c r="A51" s="110" t="s">
        <v>24</v>
      </c>
      <c r="B51" s="111"/>
      <c r="C51" s="111"/>
      <c r="D51" s="111"/>
      <c r="E51" s="112"/>
      <c r="F51" s="29">
        <v>2017</v>
      </c>
      <c r="G51" s="23">
        <f>SUM(G56)</f>
        <v>114.9</v>
      </c>
    </row>
    <row r="52" spans="1:7" ht="11.45" customHeight="1" x14ac:dyDescent="0.25">
      <c r="A52" s="113"/>
      <c r="B52" s="114"/>
      <c r="C52" s="114"/>
      <c r="D52" s="114"/>
      <c r="E52" s="115"/>
      <c r="F52" s="30">
        <v>2018</v>
      </c>
      <c r="G52" s="24">
        <f>SUM(G60)</f>
        <v>180</v>
      </c>
    </row>
    <row r="53" spans="1:7" ht="11.45" customHeight="1" x14ac:dyDescent="0.25">
      <c r="A53" s="113"/>
      <c r="B53" s="114"/>
      <c r="C53" s="114"/>
      <c r="D53" s="114"/>
      <c r="E53" s="115"/>
      <c r="F53" s="30">
        <v>2019</v>
      </c>
      <c r="G53" s="9">
        <f>SUM(G61)</f>
        <v>190</v>
      </c>
    </row>
    <row r="54" spans="1:7" ht="11.45" customHeight="1" x14ac:dyDescent="0.25">
      <c r="A54" s="113"/>
      <c r="B54" s="114"/>
      <c r="C54" s="114"/>
      <c r="D54" s="114"/>
      <c r="E54" s="115"/>
      <c r="F54" s="30">
        <v>2020</v>
      </c>
      <c r="G54" s="9">
        <f>SUM(G62)</f>
        <v>200</v>
      </c>
    </row>
    <row r="55" spans="1:7" ht="11.45" customHeight="1" x14ac:dyDescent="0.25">
      <c r="A55" s="116"/>
      <c r="B55" s="117"/>
      <c r="C55" s="117"/>
      <c r="D55" s="117"/>
      <c r="E55" s="118"/>
      <c r="F55" s="31">
        <v>2021</v>
      </c>
      <c r="G55" s="22">
        <f>SUM(G63)</f>
        <v>210</v>
      </c>
    </row>
    <row r="56" spans="1:7" ht="11.45" customHeight="1" x14ac:dyDescent="0.25">
      <c r="A56" s="95" t="s">
        <v>27</v>
      </c>
      <c r="B56" s="82" t="s">
        <v>25</v>
      </c>
      <c r="C56" s="63" t="s">
        <v>72</v>
      </c>
      <c r="D56" s="83">
        <v>2017</v>
      </c>
      <c r="E56" s="83">
        <v>2017</v>
      </c>
      <c r="F56" s="29">
        <v>2017</v>
      </c>
      <c r="G56" s="25">
        <v>114.9</v>
      </c>
    </row>
    <row r="57" spans="1:7" ht="11.45" customHeight="1" x14ac:dyDescent="0.25">
      <c r="A57" s="95"/>
      <c r="B57" s="82"/>
      <c r="C57" s="64"/>
      <c r="D57" s="83"/>
      <c r="E57" s="83"/>
      <c r="F57" s="30"/>
      <c r="G57" s="26"/>
    </row>
    <row r="58" spans="1:7" ht="11.45" customHeight="1" x14ac:dyDescent="0.25">
      <c r="A58" s="95"/>
      <c r="B58" s="82"/>
      <c r="C58" s="64"/>
      <c r="D58" s="83"/>
      <c r="E58" s="83"/>
      <c r="F58" s="30"/>
      <c r="G58" s="26"/>
    </row>
    <row r="59" spans="1:7" ht="24.75" customHeight="1" x14ac:dyDescent="0.25">
      <c r="A59" s="95"/>
      <c r="B59" s="82"/>
      <c r="C59" s="65"/>
      <c r="D59" s="83"/>
      <c r="E59" s="83"/>
      <c r="F59" s="31"/>
      <c r="G59" s="27"/>
    </row>
    <row r="60" spans="1:7" ht="12" customHeight="1" x14ac:dyDescent="0.25">
      <c r="A60" s="95" t="s">
        <v>28</v>
      </c>
      <c r="B60" s="82" t="s">
        <v>26</v>
      </c>
      <c r="C60" s="63" t="s">
        <v>72</v>
      </c>
      <c r="D60" s="83">
        <v>2018</v>
      </c>
      <c r="E60" s="83">
        <v>2021</v>
      </c>
      <c r="F60" s="5">
        <v>2018</v>
      </c>
      <c r="G60" s="20">
        <v>180</v>
      </c>
    </row>
    <row r="61" spans="1:7" ht="12" customHeight="1" x14ac:dyDescent="0.25">
      <c r="A61" s="95"/>
      <c r="B61" s="82"/>
      <c r="C61" s="64"/>
      <c r="D61" s="83"/>
      <c r="E61" s="83"/>
      <c r="F61" s="6">
        <v>2019</v>
      </c>
      <c r="G61" s="21">
        <v>190</v>
      </c>
    </row>
    <row r="62" spans="1:7" ht="12" customHeight="1" x14ac:dyDescent="0.25">
      <c r="A62" s="95"/>
      <c r="B62" s="82"/>
      <c r="C62" s="64"/>
      <c r="D62" s="83"/>
      <c r="E62" s="83"/>
      <c r="F62" s="30">
        <v>2020</v>
      </c>
      <c r="G62" s="9">
        <v>200</v>
      </c>
    </row>
    <row r="63" spans="1:7" ht="45.75" customHeight="1" x14ac:dyDescent="0.25">
      <c r="A63" s="95"/>
      <c r="B63" s="82"/>
      <c r="C63" s="65"/>
      <c r="D63" s="83"/>
      <c r="E63" s="83"/>
      <c r="F63" s="31">
        <v>2021</v>
      </c>
      <c r="G63" s="22">
        <v>210</v>
      </c>
    </row>
    <row r="64" spans="1:7" ht="12" customHeight="1" x14ac:dyDescent="0.25">
      <c r="A64" s="110" t="s">
        <v>29</v>
      </c>
      <c r="B64" s="111"/>
      <c r="C64" s="111"/>
      <c r="D64" s="111"/>
      <c r="E64" s="112"/>
      <c r="F64" s="29" t="s">
        <v>76</v>
      </c>
      <c r="G64" s="20">
        <f>SUM(G75)</f>
        <v>10</v>
      </c>
    </row>
    <row r="65" spans="1:7" ht="12" customHeight="1" x14ac:dyDescent="0.25">
      <c r="A65" s="113"/>
      <c r="B65" s="114"/>
      <c r="C65" s="114"/>
      <c r="D65" s="114"/>
      <c r="E65" s="115"/>
      <c r="F65" s="30" t="s">
        <v>77</v>
      </c>
      <c r="G65" s="21">
        <f>SUM(G69+G73+G78)</f>
        <v>230</v>
      </c>
    </row>
    <row r="66" spans="1:7" ht="12" customHeight="1" x14ac:dyDescent="0.25">
      <c r="A66" s="113"/>
      <c r="B66" s="114"/>
      <c r="C66" s="114"/>
      <c r="D66" s="114"/>
      <c r="E66" s="115"/>
      <c r="F66" s="30" t="s">
        <v>78</v>
      </c>
      <c r="G66" s="21">
        <f>SUM(G71)</f>
        <v>45</v>
      </c>
    </row>
    <row r="67" spans="1:7" ht="3" customHeight="1" x14ac:dyDescent="0.25">
      <c r="A67" s="113"/>
      <c r="B67" s="114"/>
      <c r="C67" s="114"/>
      <c r="D67" s="114"/>
      <c r="E67" s="115"/>
      <c r="F67" s="30"/>
      <c r="G67" s="21"/>
    </row>
    <row r="68" spans="1:7" ht="3.75" customHeight="1" x14ac:dyDescent="0.25">
      <c r="A68" s="116"/>
      <c r="B68" s="117"/>
      <c r="C68" s="117"/>
      <c r="D68" s="117"/>
      <c r="E68" s="118"/>
      <c r="F68" s="31"/>
      <c r="G68" s="22"/>
    </row>
    <row r="69" spans="1:7" ht="12" customHeight="1" x14ac:dyDescent="0.25">
      <c r="A69" s="59" t="s">
        <v>30</v>
      </c>
      <c r="B69" s="63" t="s">
        <v>31</v>
      </c>
      <c r="C69" s="63" t="s">
        <v>72</v>
      </c>
      <c r="D69" s="57">
        <v>2019</v>
      </c>
      <c r="E69" s="57">
        <v>2019</v>
      </c>
      <c r="F69" s="29">
        <v>2019</v>
      </c>
      <c r="G69" s="20">
        <v>100</v>
      </c>
    </row>
    <row r="70" spans="1:7" ht="23.25" customHeight="1" x14ac:dyDescent="0.25">
      <c r="A70" s="61"/>
      <c r="B70" s="65"/>
      <c r="C70" s="65"/>
      <c r="D70" s="62"/>
      <c r="E70" s="62"/>
      <c r="F70" s="31"/>
      <c r="G70" s="22"/>
    </row>
    <row r="71" spans="1:7" ht="12" customHeight="1" x14ac:dyDescent="0.25">
      <c r="A71" s="59" t="s">
        <v>33</v>
      </c>
      <c r="B71" s="63" t="s">
        <v>32</v>
      </c>
      <c r="C71" s="63" t="s">
        <v>72</v>
      </c>
      <c r="D71" s="57">
        <v>2020</v>
      </c>
      <c r="E71" s="57">
        <v>2020</v>
      </c>
      <c r="F71" s="29">
        <v>2020</v>
      </c>
      <c r="G71" s="20">
        <v>45</v>
      </c>
    </row>
    <row r="72" spans="1:7" ht="23.25" customHeight="1" x14ac:dyDescent="0.25">
      <c r="A72" s="61"/>
      <c r="B72" s="65"/>
      <c r="C72" s="65"/>
      <c r="D72" s="62"/>
      <c r="E72" s="62"/>
      <c r="F72" s="31"/>
      <c r="G72" s="22"/>
    </row>
    <row r="73" spans="1:7" ht="12" customHeight="1" x14ac:dyDescent="0.25">
      <c r="A73" s="59" t="s">
        <v>33</v>
      </c>
      <c r="B73" s="63" t="s">
        <v>97</v>
      </c>
      <c r="C73" s="63" t="s">
        <v>72</v>
      </c>
      <c r="D73" s="57">
        <v>2019</v>
      </c>
      <c r="E73" s="57">
        <v>2019</v>
      </c>
      <c r="F73" s="48">
        <v>2019</v>
      </c>
      <c r="G73" s="20">
        <v>80</v>
      </c>
    </row>
    <row r="74" spans="1:7" ht="23.25" customHeight="1" x14ac:dyDescent="0.25">
      <c r="A74" s="61"/>
      <c r="B74" s="65"/>
      <c r="C74" s="65"/>
      <c r="D74" s="62"/>
      <c r="E74" s="62"/>
      <c r="F74" s="49"/>
      <c r="G74" s="22"/>
    </row>
    <row r="75" spans="1:7" ht="12" customHeight="1" x14ac:dyDescent="0.25">
      <c r="A75" s="59" t="s">
        <v>34</v>
      </c>
      <c r="B75" s="119" t="s">
        <v>35</v>
      </c>
      <c r="C75" s="63" t="s">
        <v>72</v>
      </c>
      <c r="D75" s="57">
        <v>2018</v>
      </c>
      <c r="E75" s="57">
        <v>2018</v>
      </c>
      <c r="F75" s="50">
        <v>2018</v>
      </c>
      <c r="G75" s="20">
        <v>10</v>
      </c>
    </row>
    <row r="76" spans="1:7" ht="12" customHeight="1" x14ac:dyDescent="0.25">
      <c r="A76" s="60"/>
      <c r="B76" s="120"/>
      <c r="C76" s="64"/>
      <c r="D76" s="58"/>
      <c r="E76" s="58"/>
      <c r="F76" s="51"/>
      <c r="G76" s="9"/>
    </row>
    <row r="77" spans="1:7" ht="12" customHeight="1" x14ac:dyDescent="0.25">
      <c r="A77" s="61"/>
      <c r="B77" s="121"/>
      <c r="C77" s="65"/>
      <c r="D77" s="62"/>
      <c r="E77" s="62"/>
      <c r="F77" s="52"/>
      <c r="G77" s="10"/>
    </row>
    <row r="78" spans="1:7" ht="12" customHeight="1" x14ac:dyDescent="0.25">
      <c r="A78" s="59" t="s">
        <v>33</v>
      </c>
      <c r="B78" s="63" t="s">
        <v>98</v>
      </c>
      <c r="C78" s="63" t="s">
        <v>72</v>
      </c>
      <c r="D78" s="57">
        <v>2019</v>
      </c>
      <c r="E78" s="57">
        <v>2019</v>
      </c>
      <c r="F78" s="48">
        <v>2019</v>
      </c>
      <c r="G78" s="20">
        <v>50</v>
      </c>
    </row>
    <row r="79" spans="1:7" ht="23.25" customHeight="1" x14ac:dyDescent="0.25">
      <c r="A79" s="61"/>
      <c r="B79" s="65"/>
      <c r="C79" s="65"/>
      <c r="D79" s="62"/>
      <c r="E79" s="62"/>
      <c r="F79" s="49"/>
      <c r="G79" s="22"/>
    </row>
    <row r="80" spans="1:7" ht="12" customHeight="1" x14ac:dyDescent="0.25">
      <c r="A80" s="69" t="s">
        <v>36</v>
      </c>
      <c r="B80" s="70"/>
      <c r="C80" s="70"/>
      <c r="D80" s="70"/>
      <c r="E80" s="71"/>
      <c r="F80" s="39">
        <v>2017</v>
      </c>
      <c r="G80" s="3">
        <f>SUM(G85+G108)</f>
        <v>288.8</v>
      </c>
    </row>
    <row r="81" spans="1:7" ht="12" customHeight="1" x14ac:dyDescent="0.25">
      <c r="A81" s="72"/>
      <c r="B81" s="73"/>
      <c r="C81" s="73"/>
      <c r="D81" s="73"/>
      <c r="E81" s="74"/>
      <c r="F81" s="39">
        <v>2018</v>
      </c>
      <c r="G81" s="3">
        <f>SUM(G86+G109)</f>
        <v>350</v>
      </c>
    </row>
    <row r="82" spans="1:7" ht="12" customHeight="1" x14ac:dyDescent="0.25">
      <c r="A82" s="72"/>
      <c r="B82" s="73"/>
      <c r="C82" s="73"/>
      <c r="D82" s="73"/>
      <c r="E82" s="74"/>
      <c r="F82" s="39">
        <v>2019</v>
      </c>
      <c r="G82" s="3">
        <f>SUM(G87+G110)</f>
        <v>2134</v>
      </c>
    </row>
    <row r="83" spans="1:7" ht="12" customHeight="1" x14ac:dyDescent="0.25">
      <c r="A83" s="72"/>
      <c r="B83" s="73"/>
      <c r="C83" s="73"/>
      <c r="D83" s="73"/>
      <c r="E83" s="74"/>
      <c r="F83" s="36">
        <v>2020</v>
      </c>
      <c r="G83" s="3">
        <f>SUM(G88+G111)</f>
        <v>580</v>
      </c>
    </row>
    <row r="84" spans="1:7" ht="12" customHeight="1" x14ac:dyDescent="0.25">
      <c r="A84" s="75"/>
      <c r="B84" s="76"/>
      <c r="C84" s="76"/>
      <c r="D84" s="76"/>
      <c r="E84" s="77"/>
      <c r="F84" s="37">
        <v>2021</v>
      </c>
      <c r="G84" s="4">
        <f>SUM(G89)</f>
        <v>345</v>
      </c>
    </row>
    <row r="85" spans="1:7" ht="12" customHeight="1" x14ac:dyDescent="0.25">
      <c r="A85" s="110" t="s">
        <v>37</v>
      </c>
      <c r="B85" s="111"/>
      <c r="C85" s="111"/>
      <c r="D85" s="111"/>
      <c r="E85" s="111"/>
      <c r="F85" s="29">
        <v>2017</v>
      </c>
      <c r="G85" s="20">
        <f>SUM(G100)</f>
        <v>20</v>
      </c>
    </row>
    <row r="86" spans="1:7" ht="12" customHeight="1" x14ac:dyDescent="0.25">
      <c r="A86" s="113"/>
      <c r="B86" s="114"/>
      <c r="C86" s="114"/>
      <c r="D86" s="114"/>
      <c r="E86" s="114"/>
      <c r="F86" s="30">
        <v>2018</v>
      </c>
      <c r="G86" s="21">
        <f>SUM(G90)</f>
        <v>150</v>
      </c>
    </row>
    <row r="87" spans="1:7" ht="12" customHeight="1" x14ac:dyDescent="0.25">
      <c r="A87" s="113"/>
      <c r="B87" s="114"/>
      <c r="C87" s="114"/>
      <c r="D87" s="114"/>
      <c r="E87" s="114"/>
      <c r="F87" s="30">
        <v>2019</v>
      </c>
      <c r="G87" s="21">
        <f>SUM(G91+G95)</f>
        <v>292</v>
      </c>
    </row>
    <row r="88" spans="1:7" ht="12" customHeight="1" x14ac:dyDescent="0.25">
      <c r="A88" s="113"/>
      <c r="B88" s="114"/>
      <c r="C88" s="114"/>
      <c r="D88" s="114"/>
      <c r="E88" s="114"/>
      <c r="F88" s="30">
        <v>2020</v>
      </c>
      <c r="G88" s="21">
        <f>SUM(G92+G101+G104+G97)</f>
        <v>375</v>
      </c>
    </row>
    <row r="89" spans="1:7" ht="12" customHeight="1" x14ac:dyDescent="0.25">
      <c r="A89" s="116"/>
      <c r="B89" s="117"/>
      <c r="C89" s="117"/>
      <c r="D89" s="117"/>
      <c r="E89" s="117"/>
      <c r="F89" s="31">
        <v>2021</v>
      </c>
      <c r="G89" s="22">
        <f>SUM(G93+G102+G105)</f>
        <v>345</v>
      </c>
    </row>
    <row r="90" spans="1:7" ht="12.75" customHeight="1" x14ac:dyDescent="0.25">
      <c r="A90" s="59" t="s">
        <v>38</v>
      </c>
      <c r="B90" s="63" t="s">
        <v>39</v>
      </c>
      <c r="C90" s="63" t="s">
        <v>72</v>
      </c>
      <c r="D90" s="57">
        <v>2018</v>
      </c>
      <c r="E90" s="57">
        <v>2021</v>
      </c>
      <c r="F90" s="29">
        <v>2018</v>
      </c>
      <c r="G90" s="20">
        <v>150</v>
      </c>
    </row>
    <row r="91" spans="1:7" ht="11.25" customHeight="1" x14ac:dyDescent="0.25">
      <c r="A91" s="60"/>
      <c r="B91" s="64"/>
      <c r="C91" s="64"/>
      <c r="D91" s="58"/>
      <c r="E91" s="58"/>
      <c r="F91" s="30">
        <v>2019</v>
      </c>
      <c r="G91" s="21">
        <v>210</v>
      </c>
    </row>
    <row r="92" spans="1:7" ht="12" customHeight="1" x14ac:dyDescent="0.25">
      <c r="A92" s="60"/>
      <c r="B92" s="64"/>
      <c r="C92" s="64"/>
      <c r="D92" s="58"/>
      <c r="E92" s="58"/>
      <c r="F92" s="30">
        <v>2020</v>
      </c>
      <c r="G92" s="21">
        <v>210</v>
      </c>
    </row>
    <row r="93" spans="1:7" ht="12" customHeight="1" x14ac:dyDescent="0.25">
      <c r="A93" s="60"/>
      <c r="B93" s="64"/>
      <c r="C93" s="64"/>
      <c r="D93" s="58"/>
      <c r="E93" s="58"/>
      <c r="F93" s="30">
        <v>2021</v>
      </c>
      <c r="G93" s="21">
        <v>220</v>
      </c>
    </row>
    <row r="94" spans="1:7" ht="3" customHeight="1" x14ac:dyDescent="0.25">
      <c r="A94" s="61"/>
      <c r="B94" s="65"/>
      <c r="C94" s="65"/>
      <c r="D94" s="62"/>
      <c r="E94" s="62"/>
      <c r="F94" s="30"/>
      <c r="G94" s="21"/>
    </row>
    <row r="95" spans="1:7" ht="18" customHeight="1" x14ac:dyDescent="0.25">
      <c r="A95" s="59" t="s">
        <v>65</v>
      </c>
      <c r="B95" s="63" t="s">
        <v>102</v>
      </c>
      <c r="C95" s="63" t="s">
        <v>72</v>
      </c>
      <c r="D95" s="57">
        <v>2019</v>
      </c>
      <c r="E95" s="57">
        <v>2019</v>
      </c>
      <c r="F95" s="55">
        <v>2019</v>
      </c>
      <c r="G95" s="12">
        <f>100-50+32</f>
        <v>82</v>
      </c>
    </row>
    <row r="96" spans="1:7" ht="21" customHeight="1" x14ac:dyDescent="0.25">
      <c r="A96" s="61"/>
      <c r="B96" s="65"/>
      <c r="C96" s="65"/>
      <c r="D96" s="62"/>
      <c r="E96" s="62"/>
      <c r="F96" s="56"/>
      <c r="G96" s="13"/>
    </row>
    <row r="97" spans="1:7" ht="12" customHeight="1" x14ac:dyDescent="0.25">
      <c r="A97" s="59" t="s">
        <v>66</v>
      </c>
      <c r="B97" s="63" t="s">
        <v>83</v>
      </c>
      <c r="C97" s="63" t="s">
        <v>72</v>
      </c>
      <c r="D97" s="57">
        <v>2020</v>
      </c>
      <c r="E97" s="57">
        <v>2020</v>
      </c>
      <c r="F97" s="57">
        <v>2020</v>
      </c>
      <c r="G97" s="87">
        <v>125</v>
      </c>
    </row>
    <row r="98" spans="1:7" ht="12" customHeight="1" x14ac:dyDescent="0.25">
      <c r="A98" s="60"/>
      <c r="B98" s="64"/>
      <c r="C98" s="64"/>
      <c r="D98" s="58"/>
      <c r="E98" s="58"/>
      <c r="F98" s="58"/>
      <c r="G98" s="88"/>
    </row>
    <row r="99" spans="1:7" ht="69" customHeight="1" x14ac:dyDescent="0.25">
      <c r="A99" s="61"/>
      <c r="B99" s="65"/>
      <c r="C99" s="65"/>
      <c r="D99" s="62"/>
      <c r="E99" s="62"/>
      <c r="F99" s="31"/>
      <c r="G99" s="13"/>
    </row>
    <row r="100" spans="1:7" ht="12" customHeight="1" x14ac:dyDescent="0.25">
      <c r="A100" s="95" t="s">
        <v>67</v>
      </c>
      <c r="B100" s="82" t="s">
        <v>40</v>
      </c>
      <c r="C100" s="63" t="s">
        <v>72</v>
      </c>
      <c r="D100" s="83">
        <v>2017</v>
      </c>
      <c r="E100" s="83">
        <v>2021</v>
      </c>
      <c r="F100" s="29">
        <v>2017</v>
      </c>
      <c r="G100" s="20">
        <v>20</v>
      </c>
    </row>
    <row r="101" spans="1:7" ht="12" customHeight="1" x14ac:dyDescent="0.25">
      <c r="A101" s="95"/>
      <c r="B101" s="82"/>
      <c r="C101" s="64"/>
      <c r="D101" s="83"/>
      <c r="E101" s="83"/>
      <c r="F101" s="30">
        <v>2020</v>
      </c>
      <c r="G101" s="21">
        <v>20</v>
      </c>
    </row>
    <row r="102" spans="1:7" ht="12" customHeight="1" x14ac:dyDescent="0.25">
      <c r="A102" s="95"/>
      <c r="B102" s="82"/>
      <c r="C102" s="64"/>
      <c r="D102" s="83"/>
      <c r="E102" s="83"/>
      <c r="F102" s="30">
        <v>2021</v>
      </c>
      <c r="G102" s="21">
        <v>45</v>
      </c>
    </row>
    <row r="103" spans="1:7" ht="4.5" customHeight="1" x14ac:dyDescent="0.25">
      <c r="A103" s="95"/>
      <c r="B103" s="82"/>
      <c r="C103" s="65"/>
      <c r="D103" s="83"/>
      <c r="E103" s="83"/>
      <c r="F103" s="30"/>
      <c r="G103" s="21"/>
    </row>
    <row r="104" spans="1:7" ht="12" customHeight="1" x14ac:dyDescent="0.25">
      <c r="A104" s="95" t="s">
        <v>103</v>
      </c>
      <c r="B104" s="82" t="s">
        <v>41</v>
      </c>
      <c r="C104" s="82" t="s">
        <v>72</v>
      </c>
      <c r="D104" s="83">
        <v>2020</v>
      </c>
      <c r="E104" s="83">
        <v>2021</v>
      </c>
      <c r="F104" s="29">
        <v>2020</v>
      </c>
      <c r="G104" s="25">
        <v>20</v>
      </c>
    </row>
    <row r="105" spans="1:7" ht="12" customHeight="1" x14ac:dyDescent="0.25">
      <c r="A105" s="95"/>
      <c r="B105" s="82"/>
      <c r="C105" s="82"/>
      <c r="D105" s="83"/>
      <c r="E105" s="83"/>
      <c r="F105" s="30">
        <v>2021</v>
      </c>
      <c r="G105" s="26">
        <v>80</v>
      </c>
    </row>
    <row r="106" spans="1:7" ht="7.5" customHeight="1" x14ac:dyDescent="0.25">
      <c r="A106" s="95"/>
      <c r="B106" s="82"/>
      <c r="C106" s="82"/>
      <c r="D106" s="83"/>
      <c r="E106" s="83"/>
      <c r="F106" s="30"/>
      <c r="G106" s="26"/>
    </row>
    <row r="107" spans="1:7" ht="9" customHeight="1" x14ac:dyDescent="0.25">
      <c r="A107" s="95"/>
      <c r="B107" s="82"/>
      <c r="C107" s="82"/>
      <c r="D107" s="83"/>
      <c r="E107" s="83"/>
      <c r="F107" s="31"/>
      <c r="G107" s="27"/>
    </row>
    <row r="108" spans="1:7" ht="12" customHeight="1" x14ac:dyDescent="0.25">
      <c r="A108" s="78" t="s">
        <v>42</v>
      </c>
      <c r="B108" s="79"/>
      <c r="C108" s="79"/>
      <c r="D108" s="79"/>
      <c r="E108" s="79"/>
      <c r="F108" s="29">
        <v>2017</v>
      </c>
      <c r="G108" s="20">
        <f>SUM(G113+G116)</f>
        <v>268.8</v>
      </c>
    </row>
    <row r="109" spans="1:7" ht="12" customHeight="1" x14ac:dyDescent="0.25">
      <c r="A109" s="80"/>
      <c r="B109" s="81"/>
      <c r="C109" s="81"/>
      <c r="D109" s="81"/>
      <c r="E109" s="81"/>
      <c r="F109" s="30">
        <v>2018</v>
      </c>
      <c r="G109" s="21">
        <f>SUM(G114+G117)</f>
        <v>200</v>
      </c>
    </row>
    <row r="110" spans="1:7" ht="12" customHeight="1" x14ac:dyDescent="0.25">
      <c r="A110" s="80"/>
      <c r="B110" s="81"/>
      <c r="C110" s="81"/>
      <c r="D110" s="81"/>
      <c r="E110" s="81"/>
      <c r="F110" s="30">
        <v>2019</v>
      </c>
      <c r="G110" s="21">
        <f>SUM(G119+G122+G125)</f>
        <v>1842</v>
      </c>
    </row>
    <row r="111" spans="1:7" ht="12" customHeight="1" x14ac:dyDescent="0.25">
      <c r="A111" s="80"/>
      <c r="B111" s="81"/>
      <c r="C111" s="81"/>
      <c r="D111" s="81"/>
      <c r="E111" s="81"/>
      <c r="F111" s="30">
        <v>2020</v>
      </c>
      <c r="G111" s="21">
        <f>SUM(G122+G120)</f>
        <v>205</v>
      </c>
    </row>
    <row r="112" spans="1:7" ht="6" customHeight="1" x14ac:dyDescent="0.25">
      <c r="A112" s="127"/>
      <c r="B112" s="128"/>
      <c r="C112" s="128"/>
      <c r="D112" s="128"/>
      <c r="E112" s="128"/>
      <c r="F112" s="31"/>
      <c r="G112" s="21"/>
    </row>
    <row r="113" spans="1:7" ht="12" customHeight="1" x14ac:dyDescent="0.25">
      <c r="A113" s="59" t="s">
        <v>43</v>
      </c>
      <c r="B113" s="63" t="s">
        <v>46</v>
      </c>
      <c r="C113" s="63" t="s">
        <v>72</v>
      </c>
      <c r="D113" s="57">
        <v>2017</v>
      </c>
      <c r="E113" s="66">
        <v>2018</v>
      </c>
      <c r="F113" s="29">
        <v>2017</v>
      </c>
      <c r="G113" s="12">
        <v>200</v>
      </c>
    </row>
    <row r="114" spans="1:7" ht="12" customHeight="1" x14ac:dyDescent="0.25">
      <c r="A114" s="60"/>
      <c r="B114" s="64"/>
      <c r="C114" s="64"/>
      <c r="D114" s="58"/>
      <c r="E114" s="67"/>
      <c r="F114" s="30">
        <v>2018</v>
      </c>
      <c r="G114" s="28">
        <v>200</v>
      </c>
    </row>
    <row r="115" spans="1:7" ht="24" customHeight="1" x14ac:dyDescent="0.25">
      <c r="A115" s="60"/>
      <c r="B115" s="64"/>
      <c r="C115" s="64"/>
      <c r="D115" s="58"/>
      <c r="E115" s="67"/>
      <c r="F115" s="30"/>
      <c r="G115" s="28"/>
    </row>
    <row r="116" spans="1:7" ht="12" customHeight="1" x14ac:dyDescent="0.25">
      <c r="A116" s="59" t="s">
        <v>44</v>
      </c>
      <c r="B116" s="63" t="s">
        <v>47</v>
      </c>
      <c r="C116" s="63" t="s">
        <v>72</v>
      </c>
      <c r="D116" s="57">
        <v>2017</v>
      </c>
      <c r="E116" s="66">
        <v>2017</v>
      </c>
      <c r="F116" s="29">
        <v>2017</v>
      </c>
      <c r="G116" s="12">
        <v>68.8</v>
      </c>
    </row>
    <row r="117" spans="1:7" ht="12" customHeight="1" x14ac:dyDescent="0.25">
      <c r="A117" s="60"/>
      <c r="B117" s="64"/>
      <c r="C117" s="64"/>
      <c r="D117" s="58"/>
      <c r="E117" s="67"/>
      <c r="F117" s="30"/>
      <c r="G117" s="28"/>
    </row>
    <row r="118" spans="1:7" ht="22.5" customHeight="1" x14ac:dyDescent="0.25">
      <c r="A118" s="60"/>
      <c r="B118" s="64"/>
      <c r="C118" s="64"/>
      <c r="D118" s="58"/>
      <c r="E118" s="67"/>
      <c r="F118" s="30"/>
      <c r="G118" s="28"/>
    </row>
    <row r="119" spans="1:7" ht="12" customHeight="1" x14ac:dyDescent="0.25">
      <c r="A119" s="59" t="s">
        <v>45</v>
      </c>
      <c r="B119" s="63" t="s">
        <v>84</v>
      </c>
      <c r="C119" s="57" t="s">
        <v>72</v>
      </c>
      <c r="D119" s="57">
        <v>2019</v>
      </c>
      <c r="E119" s="57">
        <v>2020</v>
      </c>
      <c r="F119" s="29">
        <v>2019</v>
      </c>
      <c r="G119" s="12">
        <f>100+50-8</f>
        <v>142</v>
      </c>
    </row>
    <row r="120" spans="1:7" ht="12" customHeight="1" x14ac:dyDescent="0.25">
      <c r="A120" s="60"/>
      <c r="B120" s="64"/>
      <c r="C120" s="58"/>
      <c r="D120" s="58"/>
      <c r="E120" s="58"/>
      <c r="F120" s="30">
        <v>2020</v>
      </c>
      <c r="G120" s="28">
        <v>125</v>
      </c>
    </row>
    <row r="121" spans="1:7" ht="68.25" customHeight="1" x14ac:dyDescent="0.25">
      <c r="A121" s="61"/>
      <c r="B121" s="65"/>
      <c r="C121" s="62"/>
      <c r="D121" s="62"/>
      <c r="E121" s="62"/>
      <c r="F121" s="30"/>
      <c r="G121" s="28"/>
    </row>
    <row r="122" spans="1:7" ht="12" customHeight="1" x14ac:dyDescent="0.25">
      <c r="A122" s="59" t="s">
        <v>68</v>
      </c>
      <c r="B122" s="63" t="s">
        <v>101</v>
      </c>
      <c r="C122" s="63" t="s">
        <v>72</v>
      </c>
      <c r="D122" s="57">
        <v>2019</v>
      </c>
      <c r="E122" s="57">
        <v>2019</v>
      </c>
      <c r="F122" s="29">
        <v>2019</v>
      </c>
      <c r="G122" s="12">
        <v>80</v>
      </c>
    </row>
    <row r="123" spans="1:7" ht="12" customHeight="1" x14ac:dyDescent="0.25">
      <c r="A123" s="60"/>
      <c r="B123" s="64"/>
      <c r="C123" s="64"/>
      <c r="D123" s="58"/>
      <c r="E123" s="58"/>
      <c r="F123" s="30"/>
      <c r="G123" s="28"/>
    </row>
    <row r="124" spans="1:7" ht="12" customHeight="1" x14ac:dyDescent="0.25">
      <c r="A124" s="60"/>
      <c r="B124" s="64"/>
      <c r="C124" s="64"/>
      <c r="D124" s="58"/>
      <c r="E124" s="58"/>
      <c r="F124" s="54"/>
      <c r="G124" s="28"/>
    </row>
    <row r="125" spans="1:7" ht="12" customHeight="1" x14ac:dyDescent="0.25">
      <c r="A125" s="59" t="s">
        <v>82</v>
      </c>
      <c r="B125" s="63" t="s">
        <v>79</v>
      </c>
      <c r="C125" s="63" t="s">
        <v>72</v>
      </c>
      <c r="D125" s="57">
        <v>2019</v>
      </c>
      <c r="E125" s="57">
        <v>2019</v>
      </c>
      <c r="F125" s="29">
        <v>2019</v>
      </c>
      <c r="G125" s="12">
        <v>1620</v>
      </c>
    </row>
    <row r="126" spans="1:7" ht="12" customHeight="1" x14ac:dyDescent="0.25">
      <c r="A126" s="60"/>
      <c r="B126" s="64"/>
      <c r="C126" s="64"/>
      <c r="D126" s="58"/>
      <c r="E126" s="58"/>
      <c r="F126" s="30"/>
      <c r="G126" s="28"/>
    </row>
    <row r="127" spans="1:7" ht="12" customHeight="1" x14ac:dyDescent="0.25">
      <c r="A127" s="61"/>
      <c r="B127" s="65"/>
      <c r="C127" s="65"/>
      <c r="D127" s="62"/>
      <c r="E127" s="62"/>
      <c r="F127" s="31"/>
      <c r="G127" s="13"/>
    </row>
    <row r="128" spans="1:7" ht="12" customHeight="1" x14ac:dyDescent="0.25">
      <c r="A128" s="59" t="s">
        <v>100</v>
      </c>
      <c r="B128" s="63" t="s">
        <v>85</v>
      </c>
      <c r="C128" s="63" t="s">
        <v>72</v>
      </c>
      <c r="D128" s="57">
        <v>2020</v>
      </c>
      <c r="E128" s="57">
        <v>2020</v>
      </c>
      <c r="F128" s="53">
        <v>2020</v>
      </c>
      <c r="G128" s="12">
        <v>2300</v>
      </c>
    </row>
    <row r="129" spans="1:9" ht="12" customHeight="1" x14ac:dyDescent="0.25">
      <c r="A129" s="60"/>
      <c r="B129" s="64"/>
      <c r="C129" s="64"/>
      <c r="D129" s="58"/>
      <c r="E129" s="58"/>
      <c r="F129" s="54"/>
      <c r="G129" s="28"/>
    </row>
    <row r="130" spans="1:9" ht="12" customHeight="1" x14ac:dyDescent="0.25">
      <c r="A130" s="60"/>
      <c r="B130" s="64"/>
      <c r="C130" s="64"/>
      <c r="D130" s="58"/>
      <c r="E130" s="58"/>
      <c r="F130" s="54"/>
      <c r="G130" s="28"/>
    </row>
    <row r="131" spans="1:9" ht="12" customHeight="1" x14ac:dyDescent="0.25">
      <c r="A131" s="59"/>
      <c r="B131" s="96" t="s">
        <v>10</v>
      </c>
      <c r="C131" s="96"/>
      <c r="D131" s="92">
        <v>2017</v>
      </c>
      <c r="E131" s="124">
        <v>2021</v>
      </c>
      <c r="F131" s="38">
        <v>2017</v>
      </c>
      <c r="G131" s="2">
        <f>G80+G46+G22</f>
        <v>456.80000000000007</v>
      </c>
    </row>
    <row r="132" spans="1:9" ht="12" customHeight="1" x14ac:dyDescent="0.25">
      <c r="A132" s="60"/>
      <c r="B132" s="97"/>
      <c r="C132" s="97"/>
      <c r="D132" s="93"/>
      <c r="E132" s="125"/>
      <c r="F132" s="39">
        <v>2018</v>
      </c>
      <c r="G132" s="3">
        <f>G81+G47+G23</f>
        <v>591.5</v>
      </c>
    </row>
    <row r="133" spans="1:9" ht="12" customHeight="1" x14ac:dyDescent="0.25">
      <c r="A133" s="60"/>
      <c r="B133" s="97"/>
      <c r="C133" s="97"/>
      <c r="D133" s="93"/>
      <c r="E133" s="125"/>
      <c r="F133" s="39">
        <v>2019</v>
      </c>
      <c r="G133" s="3">
        <f>G82+G48+G24</f>
        <v>2612.6</v>
      </c>
    </row>
    <row r="134" spans="1:9" ht="12" customHeight="1" x14ac:dyDescent="0.25">
      <c r="A134" s="60"/>
      <c r="B134" s="97"/>
      <c r="C134" s="97"/>
      <c r="D134" s="93"/>
      <c r="E134" s="125"/>
      <c r="F134" s="39">
        <v>2020</v>
      </c>
      <c r="G134" s="3">
        <f>G83+G49+G25</f>
        <v>941.1</v>
      </c>
    </row>
    <row r="135" spans="1:9" ht="12" customHeight="1" x14ac:dyDescent="0.25">
      <c r="A135" s="60"/>
      <c r="B135" s="97"/>
      <c r="C135" s="97"/>
      <c r="D135" s="93"/>
      <c r="E135" s="125"/>
      <c r="F135" s="39">
        <v>2021</v>
      </c>
      <c r="G135" s="3">
        <f>SUM(G26+G50+G84)</f>
        <v>679.8</v>
      </c>
    </row>
    <row r="136" spans="1:9" ht="12" customHeight="1" x14ac:dyDescent="0.25">
      <c r="A136" s="61"/>
      <c r="B136" s="98"/>
      <c r="C136" s="98"/>
      <c r="D136" s="94"/>
      <c r="E136" s="126"/>
      <c r="F136" s="40" t="s">
        <v>75</v>
      </c>
      <c r="G136" s="4">
        <f>SUM(G131:G135)</f>
        <v>5281.8</v>
      </c>
    </row>
    <row r="137" spans="1:9" ht="26.25" customHeight="1" x14ac:dyDescent="0.25">
      <c r="A137" s="84" t="s">
        <v>48</v>
      </c>
      <c r="B137" s="85"/>
      <c r="C137" s="85"/>
      <c r="D137" s="85"/>
      <c r="E137" s="85"/>
      <c r="F137" s="85"/>
      <c r="G137" s="86"/>
    </row>
    <row r="138" spans="1:9" ht="12" customHeight="1" x14ac:dyDescent="0.25">
      <c r="A138" s="69" t="s">
        <v>49</v>
      </c>
      <c r="B138" s="70"/>
      <c r="C138" s="70"/>
      <c r="D138" s="70"/>
      <c r="E138" s="71"/>
      <c r="F138" s="35">
        <v>2017</v>
      </c>
      <c r="G138" s="2">
        <f>SUM(G143)</f>
        <v>1268.7</v>
      </c>
    </row>
    <row r="139" spans="1:9" ht="12" customHeight="1" x14ac:dyDescent="0.25">
      <c r="A139" s="72"/>
      <c r="B139" s="73"/>
      <c r="C139" s="73"/>
      <c r="D139" s="73"/>
      <c r="E139" s="74"/>
      <c r="F139" s="39">
        <v>2018</v>
      </c>
      <c r="G139" s="3">
        <f>SUM(G144)</f>
        <v>418.50000000000006</v>
      </c>
    </row>
    <row r="140" spans="1:9" ht="12" customHeight="1" x14ac:dyDescent="0.25">
      <c r="A140" s="72"/>
      <c r="B140" s="73"/>
      <c r="C140" s="73"/>
      <c r="D140" s="73"/>
      <c r="E140" s="74"/>
      <c r="F140" s="39">
        <v>2019</v>
      </c>
      <c r="G140" s="3">
        <f>SUM(G145)</f>
        <v>1308.2</v>
      </c>
      <c r="I140" s="1" t="s">
        <v>13</v>
      </c>
    </row>
    <row r="141" spans="1:9" ht="12" customHeight="1" x14ac:dyDescent="0.25">
      <c r="A141" s="72"/>
      <c r="B141" s="73"/>
      <c r="C141" s="73"/>
      <c r="D141" s="73"/>
      <c r="E141" s="74"/>
      <c r="F141" s="39">
        <v>2020</v>
      </c>
      <c r="G141" s="3">
        <f>SUM(G146)</f>
        <v>806.5</v>
      </c>
    </row>
    <row r="142" spans="1:9" ht="12" customHeight="1" x14ac:dyDescent="0.25">
      <c r="A142" s="75"/>
      <c r="B142" s="76"/>
      <c r="C142" s="76"/>
      <c r="D142" s="76"/>
      <c r="E142" s="77"/>
      <c r="F142" s="40">
        <v>2021</v>
      </c>
      <c r="G142" s="4">
        <f>SUM(G147)</f>
        <v>875</v>
      </c>
    </row>
    <row r="143" spans="1:9" ht="11.45" customHeight="1" x14ac:dyDescent="0.25">
      <c r="A143" s="78" t="s">
        <v>50</v>
      </c>
      <c r="B143" s="79"/>
      <c r="C143" s="79"/>
      <c r="D143" s="79"/>
      <c r="E143" s="79"/>
      <c r="F143" s="35">
        <v>2017</v>
      </c>
      <c r="G143" s="2">
        <f>SUM(G148+G149+G155+G165+G170+G178+G191)</f>
        <v>1268.7</v>
      </c>
    </row>
    <row r="144" spans="1:9" ht="11.45" customHeight="1" x14ac:dyDescent="0.25">
      <c r="A144" s="80"/>
      <c r="B144" s="81"/>
      <c r="C144" s="81"/>
      <c r="D144" s="81"/>
      <c r="E144" s="81"/>
      <c r="F144" s="39">
        <v>2018</v>
      </c>
      <c r="G144" s="3">
        <f>SUM(G150+G156+G166+G173+G179+G188)</f>
        <v>418.50000000000006</v>
      </c>
    </row>
    <row r="145" spans="1:7" ht="11.45" customHeight="1" x14ac:dyDescent="0.25">
      <c r="A145" s="80"/>
      <c r="B145" s="81"/>
      <c r="C145" s="81"/>
      <c r="D145" s="81"/>
      <c r="E145" s="81"/>
      <c r="F145" s="39">
        <v>2019</v>
      </c>
      <c r="G145" s="3">
        <f>SUM(G151+G157+G161+G167+G174+G182+G185)</f>
        <v>1308.2</v>
      </c>
    </row>
    <row r="146" spans="1:7" ht="11.45" customHeight="1" x14ac:dyDescent="0.25">
      <c r="A146" s="80"/>
      <c r="B146" s="81"/>
      <c r="C146" s="81"/>
      <c r="D146" s="81"/>
      <c r="E146" s="81"/>
      <c r="F146" s="39">
        <v>2020</v>
      </c>
      <c r="G146" s="3">
        <f>SUM(G152+G158+G162+G168+G175+G183)</f>
        <v>806.5</v>
      </c>
    </row>
    <row r="147" spans="1:7" ht="11.45" customHeight="1" x14ac:dyDescent="0.25">
      <c r="A147" s="80"/>
      <c r="B147" s="81"/>
      <c r="C147" s="81"/>
      <c r="D147" s="81"/>
      <c r="E147" s="81"/>
      <c r="F147" s="40">
        <v>2021</v>
      </c>
      <c r="G147" s="4">
        <f>SUM(G153+G159+G163+G169+G176+G184)</f>
        <v>875</v>
      </c>
    </row>
    <row r="148" spans="1:7" ht="34.5" customHeight="1" x14ac:dyDescent="0.25">
      <c r="A148" s="33" t="s">
        <v>64</v>
      </c>
      <c r="B148" s="34" t="s">
        <v>52</v>
      </c>
      <c r="C148" s="34" t="s">
        <v>72</v>
      </c>
      <c r="D148" s="32">
        <v>2017</v>
      </c>
      <c r="E148" s="32">
        <v>2017</v>
      </c>
      <c r="F148" s="32">
        <v>2017</v>
      </c>
      <c r="G148" s="8">
        <v>100</v>
      </c>
    </row>
    <row r="149" spans="1:7" ht="11.45" customHeight="1" x14ac:dyDescent="0.25">
      <c r="A149" s="59" t="s">
        <v>63</v>
      </c>
      <c r="B149" s="63" t="s">
        <v>96</v>
      </c>
      <c r="C149" s="63" t="s">
        <v>72</v>
      </c>
      <c r="D149" s="57">
        <v>2017</v>
      </c>
      <c r="E149" s="57">
        <v>2021</v>
      </c>
      <c r="F149" s="29">
        <v>2017</v>
      </c>
      <c r="G149" s="11">
        <v>100</v>
      </c>
    </row>
    <row r="150" spans="1:7" ht="11.45" customHeight="1" x14ac:dyDescent="0.25">
      <c r="A150" s="60"/>
      <c r="B150" s="64"/>
      <c r="C150" s="64"/>
      <c r="D150" s="58"/>
      <c r="E150" s="58"/>
      <c r="F150" s="30">
        <v>2018</v>
      </c>
      <c r="G150" s="9">
        <v>100</v>
      </c>
    </row>
    <row r="151" spans="1:7" ht="11.45" customHeight="1" x14ac:dyDescent="0.25">
      <c r="A151" s="60"/>
      <c r="B151" s="64"/>
      <c r="C151" s="64"/>
      <c r="D151" s="58"/>
      <c r="E151" s="58"/>
      <c r="F151" s="30">
        <v>2019</v>
      </c>
      <c r="G151" s="9">
        <f>100+86.2</f>
        <v>186.2</v>
      </c>
    </row>
    <row r="152" spans="1:7" ht="11.45" customHeight="1" x14ac:dyDescent="0.25">
      <c r="A152" s="60"/>
      <c r="B152" s="64"/>
      <c r="C152" s="64"/>
      <c r="D152" s="58"/>
      <c r="E152" s="58"/>
      <c r="F152" s="30">
        <v>2020</v>
      </c>
      <c r="G152" s="9">
        <v>150</v>
      </c>
    </row>
    <row r="153" spans="1:7" ht="11.45" customHeight="1" x14ac:dyDescent="0.25">
      <c r="A153" s="60"/>
      <c r="B153" s="64"/>
      <c r="C153" s="64"/>
      <c r="D153" s="58"/>
      <c r="E153" s="58"/>
      <c r="F153" s="30">
        <v>2021</v>
      </c>
      <c r="G153" s="9">
        <v>160</v>
      </c>
    </row>
    <row r="154" spans="1:7" ht="2.25" customHeight="1" x14ac:dyDescent="0.25">
      <c r="A154" s="61"/>
      <c r="B154" s="65"/>
      <c r="C154" s="65"/>
      <c r="D154" s="62"/>
      <c r="E154" s="62"/>
      <c r="F154" s="31"/>
      <c r="G154" s="10"/>
    </row>
    <row r="155" spans="1:7" ht="11.45" customHeight="1" x14ac:dyDescent="0.25">
      <c r="A155" s="59" t="s">
        <v>62</v>
      </c>
      <c r="B155" s="63" t="s">
        <v>51</v>
      </c>
      <c r="C155" s="63" t="s">
        <v>72</v>
      </c>
      <c r="D155" s="57">
        <v>2017</v>
      </c>
      <c r="E155" s="57">
        <v>2021</v>
      </c>
      <c r="F155" s="29">
        <v>2017</v>
      </c>
      <c r="G155" s="11">
        <v>60</v>
      </c>
    </row>
    <row r="156" spans="1:7" ht="11.45" customHeight="1" x14ac:dyDescent="0.25">
      <c r="A156" s="60"/>
      <c r="B156" s="64"/>
      <c r="C156" s="64"/>
      <c r="D156" s="58"/>
      <c r="E156" s="58"/>
      <c r="F156" s="30">
        <v>2018</v>
      </c>
      <c r="G156" s="9">
        <v>67.8</v>
      </c>
    </row>
    <row r="157" spans="1:7" ht="11.45" customHeight="1" x14ac:dyDescent="0.25">
      <c r="A157" s="60"/>
      <c r="B157" s="64"/>
      <c r="C157" s="64"/>
      <c r="D157" s="58"/>
      <c r="E157" s="58"/>
      <c r="F157" s="30">
        <v>2019</v>
      </c>
      <c r="G157" s="9">
        <f>76.6-6.6</f>
        <v>70</v>
      </c>
    </row>
    <row r="158" spans="1:7" ht="11.45" customHeight="1" x14ac:dyDescent="0.25">
      <c r="A158" s="60"/>
      <c r="B158" s="64"/>
      <c r="C158" s="64"/>
      <c r="D158" s="58"/>
      <c r="E158" s="58"/>
      <c r="F158" s="30">
        <v>2020</v>
      </c>
      <c r="G158" s="9">
        <v>86.5</v>
      </c>
    </row>
    <row r="159" spans="1:7" ht="11.25" customHeight="1" x14ac:dyDescent="0.25">
      <c r="A159" s="60"/>
      <c r="B159" s="64"/>
      <c r="C159" s="64"/>
      <c r="D159" s="58"/>
      <c r="E159" s="58"/>
      <c r="F159" s="30">
        <v>2021</v>
      </c>
      <c r="G159" s="9">
        <v>95</v>
      </c>
    </row>
    <row r="160" spans="1:7" ht="2.25" customHeight="1" x14ac:dyDescent="0.25">
      <c r="A160" s="61"/>
      <c r="B160" s="65"/>
      <c r="C160" s="65"/>
      <c r="D160" s="62"/>
      <c r="E160" s="62"/>
      <c r="F160" s="31"/>
      <c r="G160" s="10"/>
    </row>
    <row r="161" spans="1:7" ht="12" customHeight="1" x14ac:dyDescent="0.25">
      <c r="A161" s="59" t="s">
        <v>61</v>
      </c>
      <c r="B161" s="63" t="s">
        <v>87</v>
      </c>
      <c r="C161" s="63" t="s">
        <v>72</v>
      </c>
      <c r="D161" s="57">
        <v>2019</v>
      </c>
      <c r="E161" s="57">
        <v>2021</v>
      </c>
      <c r="F161" s="29">
        <v>2019</v>
      </c>
      <c r="G161" s="12">
        <f>250-86.2</f>
        <v>163.80000000000001</v>
      </c>
    </row>
    <row r="162" spans="1:7" ht="12" customHeight="1" x14ac:dyDescent="0.25">
      <c r="A162" s="60"/>
      <c r="B162" s="64"/>
      <c r="C162" s="64"/>
      <c r="D162" s="58"/>
      <c r="E162" s="58"/>
      <c r="F162" s="30">
        <v>2020</v>
      </c>
      <c r="G162" s="21">
        <v>250</v>
      </c>
    </row>
    <row r="163" spans="1:7" ht="12" customHeight="1" x14ac:dyDescent="0.25">
      <c r="A163" s="60"/>
      <c r="B163" s="64"/>
      <c r="C163" s="64"/>
      <c r="D163" s="58"/>
      <c r="E163" s="58"/>
      <c r="F163" s="30">
        <v>2021</v>
      </c>
      <c r="G163" s="28">
        <v>250</v>
      </c>
    </row>
    <row r="164" spans="1:7" ht="3.75" customHeight="1" x14ac:dyDescent="0.25">
      <c r="A164" s="61"/>
      <c r="B164" s="65"/>
      <c r="C164" s="65"/>
      <c r="D164" s="62"/>
      <c r="E164" s="62"/>
      <c r="F164" s="31"/>
      <c r="G164" s="28"/>
    </row>
    <row r="165" spans="1:7" ht="16.5" customHeight="1" x14ac:dyDescent="0.25">
      <c r="A165" s="59" t="s">
        <v>60</v>
      </c>
      <c r="B165" s="63" t="s">
        <v>88</v>
      </c>
      <c r="C165" s="63" t="s">
        <v>72</v>
      </c>
      <c r="D165" s="57">
        <v>2017</v>
      </c>
      <c r="E165" s="57">
        <v>2018</v>
      </c>
      <c r="F165" s="29">
        <v>2017</v>
      </c>
      <c r="G165" s="11">
        <v>450</v>
      </c>
    </row>
    <row r="166" spans="1:7" ht="18" customHeight="1" x14ac:dyDescent="0.25">
      <c r="A166" s="60"/>
      <c r="B166" s="64"/>
      <c r="C166" s="64"/>
      <c r="D166" s="58"/>
      <c r="E166" s="58"/>
      <c r="F166" s="30">
        <v>2018</v>
      </c>
      <c r="G166" s="21">
        <v>100</v>
      </c>
    </row>
    <row r="167" spans="1:7" ht="11.45" customHeight="1" x14ac:dyDescent="0.25">
      <c r="A167" s="59" t="s">
        <v>94</v>
      </c>
      <c r="B167" s="63" t="s">
        <v>81</v>
      </c>
      <c r="C167" s="63" t="s">
        <v>72</v>
      </c>
      <c r="D167" s="57">
        <v>2019</v>
      </c>
      <c r="E167" s="57">
        <v>2021</v>
      </c>
      <c r="F167" s="29">
        <v>2019</v>
      </c>
      <c r="G167" s="11">
        <v>550</v>
      </c>
    </row>
    <row r="168" spans="1:7" ht="11.45" customHeight="1" x14ac:dyDescent="0.25">
      <c r="A168" s="60"/>
      <c r="B168" s="64"/>
      <c r="C168" s="64"/>
      <c r="D168" s="58"/>
      <c r="E168" s="58"/>
      <c r="F168" s="30">
        <v>2020</v>
      </c>
      <c r="G168" s="9">
        <v>150</v>
      </c>
    </row>
    <row r="169" spans="1:7" ht="30.75" customHeight="1" x14ac:dyDescent="0.25">
      <c r="A169" s="60"/>
      <c r="B169" s="64"/>
      <c r="C169" s="64"/>
      <c r="D169" s="58"/>
      <c r="E169" s="58"/>
      <c r="F169" s="31">
        <v>2021</v>
      </c>
      <c r="G169" s="10">
        <v>150</v>
      </c>
    </row>
    <row r="170" spans="1:7" ht="11.45" customHeight="1" x14ac:dyDescent="0.25">
      <c r="A170" s="59" t="s">
        <v>59</v>
      </c>
      <c r="B170" s="63" t="s">
        <v>74</v>
      </c>
      <c r="C170" s="63" t="s">
        <v>72</v>
      </c>
      <c r="D170" s="57">
        <v>2017</v>
      </c>
      <c r="E170" s="57">
        <v>2017</v>
      </c>
      <c r="F170" s="29">
        <v>2017</v>
      </c>
      <c r="G170" s="20">
        <v>98</v>
      </c>
    </row>
    <row r="171" spans="1:7" ht="11.45" customHeight="1" x14ac:dyDescent="0.25">
      <c r="A171" s="60"/>
      <c r="B171" s="64"/>
      <c r="C171" s="64"/>
      <c r="D171" s="58"/>
      <c r="E171" s="58"/>
      <c r="F171" s="30"/>
      <c r="G171" s="21"/>
    </row>
    <row r="172" spans="1:7" ht="11.45" customHeight="1" x14ac:dyDescent="0.25">
      <c r="A172" s="61"/>
      <c r="B172" s="65"/>
      <c r="C172" s="65"/>
      <c r="D172" s="62"/>
      <c r="E172" s="62"/>
      <c r="F172" s="31"/>
      <c r="G172" s="21"/>
    </row>
    <row r="173" spans="1:7" ht="11.45" customHeight="1" x14ac:dyDescent="0.25">
      <c r="A173" s="59" t="s">
        <v>58</v>
      </c>
      <c r="B173" s="63" t="s">
        <v>73</v>
      </c>
      <c r="C173" s="63" t="s">
        <v>72</v>
      </c>
      <c r="D173" s="57">
        <v>2018</v>
      </c>
      <c r="E173" s="57">
        <v>2021</v>
      </c>
      <c r="F173" s="29">
        <v>2018</v>
      </c>
      <c r="G173" s="20">
        <v>121.5</v>
      </c>
    </row>
    <row r="174" spans="1:7" ht="11.45" customHeight="1" x14ac:dyDescent="0.25">
      <c r="A174" s="60"/>
      <c r="B174" s="64"/>
      <c r="C174" s="64"/>
      <c r="D174" s="58"/>
      <c r="E174" s="58"/>
      <c r="F174" s="30">
        <v>2019</v>
      </c>
      <c r="G174" s="21">
        <v>200</v>
      </c>
    </row>
    <row r="175" spans="1:7" ht="11.45" customHeight="1" x14ac:dyDescent="0.25">
      <c r="A175" s="60"/>
      <c r="B175" s="64"/>
      <c r="C175" s="64"/>
      <c r="D175" s="58"/>
      <c r="E175" s="58"/>
      <c r="F175" s="30">
        <v>2020</v>
      </c>
      <c r="G175" s="21">
        <v>150</v>
      </c>
    </row>
    <row r="176" spans="1:7" ht="11.45" customHeight="1" x14ac:dyDescent="0.25">
      <c r="A176" s="60"/>
      <c r="B176" s="64"/>
      <c r="C176" s="64"/>
      <c r="D176" s="58"/>
      <c r="E176" s="58"/>
      <c r="F176" s="30">
        <v>2021</v>
      </c>
      <c r="G176" s="21">
        <v>200</v>
      </c>
    </row>
    <row r="177" spans="1:7" ht="2.25" customHeight="1" x14ac:dyDescent="0.25">
      <c r="A177" s="61"/>
      <c r="B177" s="65"/>
      <c r="C177" s="65"/>
      <c r="D177" s="62"/>
      <c r="E177" s="62"/>
      <c r="F177" s="30"/>
      <c r="G177" s="21"/>
    </row>
    <row r="178" spans="1:7" ht="12" customHeight="1" x14ac:dyDescent="0.25">
      <c r="A178" s="59" t="s">
        <v>57</v>
      </c>
      <c r="B178" s="63" t="s">
        <v>53</v>
      </c>
      <c r="C178" s="63" t="s">
        <v>72</v>
      </c>
      <c r="D178" s="57">
        <v>2017</v>
      </c>
      <c r="E178" s="57">
        <v>2018</v>
      </c>
      <c r="F178" s="29">
        <v>2017</v>
      </c>
      <c r="G178" s="12">
        <v>458.7</v>
      </c>
    </row>
    <row r="179" spans="1:7" ht="12" customHeight="1" x14ac:dyDescent="0.25">
      <c r="A179" s="60"/>
      <c r="B179" s="64"/>
      <c r="C179" s="64"/>
      <c r="D179" s="58"/>
      <c r="E179" s="58"/>
      <c r="F179" s="30">
        <v>2018</v>
      </c>
      <c r="G179" s="21">
        <v>29.1</v>
      </c>
    </row>
    <row r="180" spans="1:7" ht="3.75" customHeight="1" x14ac:dyDescent="0.25">
      <c r="A180" s="60"/>
      <c r="B180" s="64"/>
      <c r="C180" s="64"/>
      <c r="D180" s="58"/>
      <c r="E180" s="58"/>
      <c r="F180" s="30"/>
      <c r="G180" s="28"/>
    </row>
    <row r="181" spans="1:7" ht="6.75" customHeight="1" x14ac:dyDescent="0.25">
      <c r="A181" s="61"/>
      <c r="B181" s="65"/>
      <c r="C181" s="65"/>
      <c r="D181" s="62"/>
      <c r="E181" s="62"/>
      <c r="F181" s="31"/>
      <c r="G181" s="28"/>
    </row>
    <row r="182" spans="1:7" ht="12" customHeight="1" x14ac:dyDescent="0.25">
      <c r="A182" s="59" t="s">
        <v>56</v>
      </c>
      <c r="B182" s="63" t="s">
        <v>54</v>
      </c>
      <c r="C182" s="63" t="s">
        <v>72</v>
      </c>
      <c r="D182" s="57">
        <v>2019</v>
      </c>
      <c r="E182" s="66">
        <v>2021</v>
      </c>
      <c r="F182" s="29">
        <v>2019</v>
      </c>
      <c r="G182" s="12">
        <v>38.200000000000003</v>
      </c>
    </row>
    <row r="183" spans="1:7" ht="12" customHeight="1" x14ac:dyDescent="0.25">
      <c r="A183" s="60"/>
      <c r="B183" s="64"/>
      <c r="C183" s="64"/>
      <c r="D183" s="58"/>
      <c r="E183" s="67"/>
      <c r="F183" s="30">
        <v>2020</v>
      </c>
      <c r="G183" s="28">
        <v>20</v>
      </c>
    </row>
    <row r="184" spans="1:7" ht="12" customHeight="1" x14ac:dyDescent="0.25">
      <c r="A184" s="61"/>
      <c r="B184" s="65"/>
      <c r="C184" s="65"/>
      <c r="D184" s="62"/>
      <c r="E184" s="68"/>
      <c r="F184" s="31">
        <v>2021</v>
      </c>
      <c r="G184" s="13">
        <v>20</v>
      </c>
    </row>
    <row r="185" spans="1:7" ht="12" customHeight="1" x14ac:dyDescent="0.25">
      <c r="A185" s="59" t="s">
        <v>95</v>
      </c>
      <c r="B185" s="63" t="s">
        <v>99</v>
      </c>
      <c r="C185" s="63" t="s">
        <v>72</v>
      </c>
      <c r="D185" s="57">
        <v>2019</v>
      </c>
      <c r="E185" s="66">
        <v>2019</v>
      </c>
      <c r="F185" s="44">
        <v>2019</v>
      </c>
      <c r="G185" s="12">
        <v>100</v>
      </c>
    </row>
    <row r="186" spans="1:7" ht="12" customHeight="1" x14ac:dyDescent="0.25">
      <c r="A186" s="60"/>
      <c r="B186" s="64"/>
      <c r="C186" s="64"/>
      <c r="D186" s="58"/>
      <c r="E186" s="67"/>
      <c r="F186" s="45"/>
      <c r="G186" s="28"/>
    </row>
    <row r="187" spans="1:7" ht="12" customHeight="1" x14ac:dyDescent="0.25">
      <c r="A187" s="61"/>
      <c r="B187" s="65"/>
      <c r="C187" s="65"/>
      <c r="D187" s="62"/>
      <c r="E187" s="68"/>
      <c r="F187" s="46"/>
      <c r="G187" s="13"/>
    </row>
    <row r="188" spans="1:7" ht="12" customHeight="1" x14ac:dyDescent="0.25">
      <c r="A188" s="59" t="s">
        <v>80</v>
      </c>
      <c r="B188" s="63" t="s">
        <v>86</v>
      </c>
      <c r="C188" s="63" t="s">
        <v>72</v>
      </c>
      <c r="D188" s="57">
        <v>2018</v>
      </c>
      <c r="E188" s="57">
        <v>2018</v>
      </c>
      <c r="F188" s="29">
        <v>2018</v>
      </c>
      <c r="G188" s="20">
        <v>0.1</v>
      </c>
    </row>
    <row r="189" spans="1:7" ht="12" customHeight="1" x14ac:dyDescent="0.25">
      <c r="A189" s="60"/>
      <c r="B189" s="64"/>
      <c r="C189" s="64"/>
      <c r="D189" s="58"/>
      <c r="E189" s="58"/>
      <c r="F189" s="30"/>
      <c r="G189" s="21"/>
    </row>
    <row r="190" spans="1:7" ht="12" customHeight="1" x14ac:dyDescent="0.25">
      <c r="A190" s="61"/>
      <c r="B190" s="65"/>
      <c r="C190" s="65"/>
      <c r="D190" s="62"/>
      <c r="E190" s="62"/>
      <c r="F190" s="31"/>
      <c r="G190" s="22"/>
    </row>
    <row r="191" spans="1:7" ht="37.5" customHeight="1" x14ac:dyDescent="0.25">
      <c r="A191" s="47" t="s">
        <v>89</v>
      </c>
      <c r="B191" s="34" t="s">
        <v>55</v>
      </c>
      <c r="C191" s="34" t="s">
        <v>72</v>
      </c>
      <c r="D191" s="32">
        <v>2017</v>
      </c>
      <c r="E191" s="32">
        <v>2017</v>
      </c>
      <c r="F191" s="32">
        <v>2017</v>
      </c>
      <c r="G191" s="8">
        <v>2</v>
      </c>
    </row>
    <row r="192" spans="1:7" ht="12" customHeight="1" x14ac:dyDescent="0.25">
      <c r="A192" s="89"/>
      <c r="B192" s="92" t="s">
        <v>11</v>
      </c>
      <c r="C192" s="92"/>
      <c r="D192" s="92">
        <v>2017</v>
      </c>
      <c r="E192" s="92">
        <v>2021</v>
      </c>
      <c r="F192" s="35">
        <v>2017</v>
      </c>
      <c r="G192" s="2">
        <f>G138</f>
        <v>1268.7</v>
      </c>
    </row>
    <row r="193" spans="1:7" ht="12" customHeight="1" x14ac:dyDescent="0.25">
      <c r="A193" s="90"/>
      <c r="B193" s="93"/>
      <c r="C193" s="93"/>
      <c r="D193" s="93"/>
      <c r="E193" s="93"/>
      <c r="F193" s="36">
        <v>2018</v>
      </c>
      <c r="G193" s="3">
        <f>G139</f>
        <v>418.50000000000006</v>
      </c>
    </row>
    <row r="194" spans="1:7" ht="12" customHeight="1" x14ac:dyDescent="0.25">
      <c r="A194" s="90"/>
      <c r="B194" s="93"/>
      <c r="C194" s="93"/>
      <c r="D194" s="93"/>
      <c r="E194" s="93"/>
      <c r="F194" s="36">
        <v>2019</v>
      </c>
      <c r="G194" s="3">
        <f>G140</f>
        <v>1308.2</v>
      </c>
    </row>
    <row r="195" spans="1:7" ht="12" customHeight="1" x14ac:dyDescent="0.25">
      <c r="A195" s="90"/>
      <c r="B195" s="93"/>
      <c r="C195" s="93"/>
      <c r="D195" s="93"/>
      <c r="E195" s="93"/>
      <c r="F195" s="36">
        <v>2020</v>
      </c>
      <c r="G195" s="3">
        <f>G141</f>
        <v>806.5</v>
      </c>
    </row>
    <row r="196" spans="1:7" ht="12" customHeight="1" x14ac:dyDescent="0.25">
      <c r="A196" s="90"/>
      <c r="B196" s="93"/>
      <c r="C196" s="93"/>
      <c r="D196" s="93"/>
      <c r="E196" s="93"/>
      <c r="F196" s="36">
        <v>2021</v>
      </c>
      <c r="G196" s="3">
        <f>SUM(G142)</f>
        <v>875</v>
      </c>
    </row>
    <row r="197" spans="1:7" ht="12" customHeight="1" x14ac:dyDescent="0.25">
      <c r="A197" s="91"/>
      <c r="B197" s="94"/>
      <c r="C197" s="94"/>
      <c r="D197" s="94"/>
      <c r="E197" s="94"/>
      <c r="F197" s="37" t="s">
        <v>75</v>
      </c>
      <c r="G197" s="4">
        <f>SUM(G192:G196)</f>
        <v>4676.8999999999996</v>
      </c>
    </row>
    <row r="199" spans="1:7" x14ac:dyDescent="0.25">
      <c r="B199" s="17"/>
    </row>
    <row r="200" spans="1:7" x14ac:dyDescent="0.25">
      <c r="B200" s="17"/>
    </row>
  </sheetData>
  <mergeCells count="203">
    <mergeCell ref="A78:A79"/>
    <mergeCell ref="B78:B79"/>
    <mergeCell ref="C78:C79"/>
    <mergeCell ref="D78:D79"/>
    <mergeCell ref="E78:E79"/>
    <mergeCell ref="A85:E89"/>
    <mergeCell ref="E131:E136"/>
    <mergeCell ref="D131:D136"/>
    <mergeCell ref="A108:E112"/>
    <mergeCell ref="A122:A124"/>
    <mergeCell ref="E125:E127"/>
    <mergeCell ref="A113:A115"/>
    <mergeCell ref="B113:B115"/>
    <mergeCell ref="B122:B124"/>
    <mergeCell ref="C122:C124"/>
    <mergeCell ref="B119:B121"/>
    <mergeCell ref="C119:C121"/>
    <mergeCell ref="A128:A130"/>
    <mergeCell ref="B128:B130"/>
    <mergeCell ref="C128:C130"/>
    <mergeCell ref="D128:D130"/>
    <mergeCell ref="E128:E130"/>
    <mergeCell ref="A104:A107"/>
    <mergeCell ref="B104:B107"/>
    <mergeCell ref="A4:G4"/>
    <mergeCell ref="A5:G5"/>
    <mergeCell ref="C6:G6"/>
    <mergeCell ref="A10:G10"/>
    <mergeCell ref="A12:A13"/>
    <mergeCell ref="D32:D36"/>
    <mergeCell ref="E32:E36"/>
    <mergeCell ref="A37:A41"/>
    <mergeCell ref="B37:B41"/>
    <mergeCell ref="C37:C41"/>
    <mergeCell ref="D37:D41"/>
    <mergeCell ref="E37:E41"/>
    <mergeCell ref="D15:D20"/>
    <mergeCell ref="E15:E20"/>
    <mergeCell ref="A27:E31"/>
    <mergeCell ref="A22:E26"/>
    <mergeCell ref="A32:A36"/>
    <mergeCell ref="B32:B36"/>
    <mergeCell ref="C32:C36"/>
    <mergeCell ref="D56:D59"/>
    <mergeCell ref="A71:A72"/>
    <mergeCell ref="B71:B72"/>
    <mergeCell ref="C71:C72"/>
    <mergeCell ref="E71:E72"/>
    <mergeCell ref="D75:D77"/>
    <mergeCell ref="E75:E77"/>
    <mergeCell ref="C75:C77"/>
    <mergeCell ref="B75:B77"/>
    <mergeCell ref="A75:A77"/>
    <mergeCell ref="A64:E68"/>
    <mergeCell ref="A69:A70"/>
    <mergeCell ref="B69:B70"/>
    <mergeCell ref="C69:C70"/>
    <mergeCell ref="E56:E59"/>
    <mergeCell ref="D71:D72"/>
    <mergeCell ref="E69:E70"/>
    <mergeCell ref="D69:D70"/>
    <mergeCell ref="A73:A74"/>
    <mergeCell ref="B73:B74"/>
    <mergeCell ref="C73:C74"/>
    <mergeCell ref="D73:D74"/>
    <mergeCell ref="E73:E74"/>
    <mergeCell ref="A46:E50"/>
    <mergeCell ref="A1:G1"/>
    <mergeCell ref="A2:G2"/>
    <mergeCell ref="A3:G3"/>
    <mergeCell ref="A8:G8"/>
    <mergeCell ref="A9:G9"/>
    <mergeCell ref="E42:E45"/>
    <mergeCell ref="D60:D63"/>
    <mergeCell ref="A21:G21"/>
    <mergeCell ref="B12:B13"/>
    <mergeCell ref="C12:C13"/>
    <mergeCell ref="D12:E12"/>
    <mergeCell ref="F12:F13"/>
    <mergeCell ref="A15:A20"/>
    <mergeCell ref="B15:B20"/>
    <mergeCell ref="E60:E63"/>
    <mergeCell ref="A56:A59"/>
    <mergeCell ref="C15:C20"/>
    <mergeCell ref="A51:E55"/>
    <mergeCell ref="C56:C59"/>
    <mergeCell ref="B56:B59"/>
    <mergeCell ref="D42:D45"/>
    <mergeCell ref="A42:A45"/>
    <mergeCell ref="B42:B45"/>
    <mergeCell ref="C42:C45"/>
    <mergeCell ref="A192:A197"/>
    <mergeCell ref="B192:B197"/>
    <mergeCell ref="C192:C197"/>
    <mergeCell ref="D192:D197"/>
    <mergeCell ref="E192:E197"/>
    <mergeCell ref="A60:A63"/>
    <mergeCell ref="B60:B63"/>
    <mergeCell ref="C60:C63"/>
    <mergeCell ref="A131:A136"/>
    <mergeCell ref="B131:B136"/>
    <mergeCell ref="C131:C136"/>
    <mergeCell ref="A100:A103"/>
    <mergeCell ref="B100:B103"/>
    <mergeCell ref="C100:C103"/>
    <mergeCell ref="D100:D103"/>
    <mergeCell ref="E100:E103"/>
    <mergeCell ref="C90:C94"/>
    <mergeCell ref="D90:D94"/>
    <mergeCell ref="E90:E94"/>
    <mergeCell ref="A97:A99"/>
    <mergeCell ref="B97:B99"/>
    <mergeCell ref="A165:A166"/>
    <mergeCell ref="B165:B166"/>
    <mergeCell ref="C165:C166"/>
    <mergeCell ref="D165:D166"/>
    <mergeCell ref="E165:E166"/>
    <mergeCell ref="A161:A164"/>
    <mergeCell ref="B161:B164"/>
    <mergeCell ref="B155:B160"/>
    <mergeCell ref="C155:C160"/>
    <mergeCell ref="D155:D160"/>
    <mergeCell ref="E155:E160"/>
    <mergeCell ref="C104:C107"/>
    <mergeCell ref="D104:D107"/>
    <mergeCell ref="A80:E84"/>
    <mergeCell ref="D161:D164"/>
    <mergeCell ref="E161:E164"/>
    <mergeCell ref="E104:E107"/>
    <mergeCell ref="C113:C115"/>
    <mergeCell ref="D113:D115"/>
    <mergeCell ref="E113:E115"/>
    <mergeCell ref="A116:A118"/>
    <mergeCell ref="B116:B118"/>
    <mergeCell ref="C116:C118"/>
    <mergeCell ref="C161:C164"/>
    <mergeCell ref="A90:A94"/>
    <mergeCell ref="A137:G137"/>
    <mergeCell ref="A95:A96"/>
    <mergeCell ref="B95:B96"/>
    <mergeCell ref="C95:C96"/>
    <mergeCell ref="D95:D96"/>
    <mergeCell ref="E95:E96"/>
    <mergeCell ref="F97:F98"/>
    <mergeCell ref="G97:G98"/>
    <mergeCell ref="B167:B169"/>
    <mergeCell ref="B90:B94"/>
    <mergeCell ref="E116:E118"/>
    <mergeCell ref="A138:E142"/>
    <mergeCell ref="D122:D124"/>
    <mergeCell ref="E122:E124"/>
    <mergeCell ref="C97:C99"/>
    <mergeCell ref="D97:D99"/>
    <mergeCell ref="E97:E99"/>
    <mergeCell ref="A119:A121"/>
    <mergeCell ref="D119:D121"/>
    <mergeCell ref="E119:E121"/>
    <mergeCell ref="A125:A127"/>
    <mergeCell ref="B125:B127"/>
    <mergeCell ref="C125:C127"/>
    <mergeCell ref="D116:D118"/>
    <mergeCell ref="D125:D127"/>
    <mergeCell ref="A143:E147"/>
    <mergeCell ref="A149:A154"/>
    <mergeCell ref="B149:B154"/>
    <mergeCell ref="C149:C154"/>
    <mergeCell ref="D149:D154"/>
    <mergeCell ref="E149:E154"/>
    <mergeCell ref="A155:A160"/>
    <mergeCell ref="D188:D190"/>
    <mergeCell ref="A185:A187"/>
    <mergeCell ref="B185:B187"/>
    <mergeCell ref="C185:C187"/>
    <mergeCell ref="D185:D187"/>
    <mergeCell ref="B173:B177"/>
    <mergeCell ref="C173:C177"/>
    <mergeCell ref="D173:D177"/>
    <mergeCell ref="E173:E177"/>
    <mergeCell ref="E178:E181"/>
    <mergeCell ref="E167:E169"/>
    <mergeCell ref="A173:A177"/>
    <mergeCell ref="E188:E190"/>
    <mergeCell ref="A170:A172"/>
    <mergeCell ref="B170:B172"/>
    <mergeCell ref="C170:C172"/>
    <mergeCell ref="D170:D172"/>
    <mergeCell ref="E170:E172"/>
    <mergeCell ref="A182:A184"/>
    <mergeCell ref="B182:B184"/>
    <mergeCell ref="C182:C184"/>
    <mergeCell ref="D182:D184"/>
    <mergeCell ref="E182:E184"/>
    <mergeCell ref="A178:A181"/>
    <mergeCell ref="B178:B181"/>
    <mergeCell ref="C178:C181"/>
    <mergeCell ref="D178:D181"/>
    <mergeCell ref="A167:A169"/>
    <mergeCell ref="E185:E187"/>
    <mergeCell ref="C167:C169"/>
    <mergeCell ref="D167:D169"/>
    <mergeCell ref="A188:A190"/>
    <mergeCell ref="B188:B190"/>
    <mergeCell ref="C188:C190"/>
  </mergeCells>
  <pageMargins left="0.9055118110236221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2019-05-17T08:43:43Z</cp:lastPrinted>
  <dcterms:created xsi:type="dcterms:W3CDTF">2017-12-06T14:18:07Z</dcterms:created>
  <dcterms:modified xsi:type="dcterms:W3CDTF">2019-06-04T07:12:07Z</dcterms:modified>
</cp:coreProperties>
</file>