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firstSheet="1" activeTab="2"/>
  </bookViews>
  <sheets>
    <sheet name="ДОХОДЫ" sheetId="1" r:id="rId1"/>
    <sheet name="ДАННЫЕ ДОХОДЫ" sheetId="2" r:id="rId2"/>
    <sheet name="ДАННЫЕ РАСХОДЫ" sheetId="3" r:id="rId3"/>
  </sheets>
  <definedNames>
    <definedName name="_xlnm.Print_Area" localSheetId="1">'ДАННЫЕ ДОХОДЫ'!$A$1:$E$57</definedName>
    <definedName name="_xlnm.Print_Area" localSheetId="2">'ДАННЫЕ РАСХОДЫ'!$A$1:$E$32</definedName>
  </definedNames>
  <calcPr fullCalcOnLoad="1"/>
</workbook>
</file>

<file path=xl/sharedStrings.xml><?xml version="1.0" encoding="utf-8"?>
<sst xmlns="http://schemas.openxmlformats.org/spreadsheetml/2006/main" count="258" uniqueCount="224">
  <si>
    <t>1 00 00000 00 0000 000</t>
  </si>
  <si>
    <t>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</si>
  <si>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</si>
  <si>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</si>
  <si>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</si>
  <si>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</si>
  <si>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</si>
  <si>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1 06 00000 00 0000 000</t>
  </si>
  <si>
    <t>НАЛОГИ НА ИМУЩЕСТВО</t>
  </si>
  <si>
    <t>Единый сельскохозяйственный налог</t>
  </si>
  <si>
    <t>1 11 00000 00 0000 000</t>
  </si>
  <si>
    <t>1 14 00000 00 0000 000</t>
  </si>
  <si>
    <t>1 17 00000 00 0000 000</t>
  </si>
  <si>
    <t>ПРОЧИЕ НЕНАЛОГОВЫЕ ДОХОДЫ</t>
  </si>
  <si>
    <t>2 00 00000 00 0000 000</t>
  </si>
  <si>
    <t>БЕЗВОЗМЕЗДНЫЕ ПОСТУПЛЕНИЯ</t>
  </si>
  <si>
    <t>ВСЕГО ДОХОДОВ</t>
  </si>
  <si>
    <t>ГОСУДАРСТВЕННАЯ ПОШЛИНА</t>
  </si>
  <si>
    <t>2 02 00000 00 0000 000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</si>
  <si>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</si>
  <si>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 передаваемых полномочий субъектов Российской Федерации</t>
  </si>
  <si>
    <t>ОТЧЕТ ОБ ИСПОЛНЕНИИ БЮДЖЕТА</t>
  </si>
  <si>
    <t>Исполнено</t>
  </si>
  <si>
    <t>Прочие безвозмездные поступления</t>
  </si>
  <si>
    <t>НАЛОГОВЫЕ ДОХОДЫ</t>
  </si>
  <si>
    <t>НЕНАЛОГОВЫЕ ДОХОДЫ</t>
  </si>
  <si>
    <t>НАЛОГ НА ДОХОДЫ ФИЗИЧЕСКИХ ЛИЦ</t>
  </si>
  <si>
    <t>ЗЕМЕЛЬНЫЙ НАЛОГ</t>
  </si>
  <si>
    <t>Прочие неналоговые доходы бюджетов поселений</t>
  </si>
  <si>
    <t>1 09 00000 00 0000 000</t>
  </si>
  <si>
    <t>Код строки</t>
  </si>
  <si>
    <t>Код дохода по КД</t>
  </si>
  <si>
    <t>Наименование показателя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</si>
  <si>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</si>
  <si>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</si>
  <si>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</si>
  <si>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</si>
  <si>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</si>
  <si>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ТРАНСПОРТНЫЙ НАЛОГ</t>
  </si>
  <si>
    <t>1 08 00000 00 0000 000</t>
  </si>
  <si>
    <t>1 08 04020 01 0000 110</t>
  </si>
  <si>
    <t>1 13 00000 00 0000 000</t>
  </si>
  <si>
    <t xml:space="preserve"> </t>
  </si>
  <si>
    <t>1 17 05050 10 0000 180</t>
  </si>
  <si>
    <t>1 17 01050 10 0000 180</t>
  </si>
  <si>
    <t>1 05 03000 01 0000 110</t>
  </si>
  <si>
    <t>1 06 01030 10 0000 110</t>
  </si>
  <si>
    <t>1 09 04050 10 0000 110</t>
  </si>
  <si>
    <t>1 11 05010 10 0000 120</t>
  </si>
  <si>
    <t>1 11 09045 10 0000 120</t>
  </si>
  <si>
    <t>1 14 02033 10 0000 000</t>
  </si>
  <si>
    <t>1 14 06014 10 0000 430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</si>
  <si>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</si>
  <si>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</si>
  <si>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Прочие межбюджетные трансферты, передаваемые бюджетам поселений</t>
  </si>
  <si>
    <t>к Постановлению главы администрации</t>
  </si>
  <si>
    <t>Приложение</t>
  </si>
  <si>
    <t>Выборгского района Ленинградской области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</si>
  <si>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</si>
  <si>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2 02 04999 10 0000 100</t>
  </si>
  <si>
    <t xml:space="preserve"> 2 07 05000 00 0000 000</t>
  </si>
  <si>
    <t xml:space="preserve"> 2 07 05000 10 0000 180</t>
  </si>
  <si>
    <t>1 19 05000 10 0000 000</t>
  </si>
  <si>
    <t>1 19 05000 10 0000 151</t>
  </si>
  <si>
    <t>1 06 04000 02 0000 110</t>
  </si>
  <si>
    <t>1 06 06000 10 0000 110</t>
  </si>
  <si>
    <t xml:space="preserve"> Администрация МО "Приморское городское поселение" Выборгского района Ленинградской области</t>
  </si>
  <si>
    <t>Наименование органа, организующего исполнение бюджета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</si>
  <si>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</si>
  <si>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</si>
  <si>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</si>
  <si>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</si>
  <si>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Жилищное хозяйство</t>
  </si>
  <si>
    <t>Коммунальное хозяйство</t>
  </si>
  <si>
    <t>Благоустройство</t>
  </si>
  <si>
    <t>Культура</t>
  </si>
  <si>
    <t>Утвержденные бюджетные назначения</t>
  </si>
  <si>
    <t>Неисполненные назначения</t>
  </si>
  <si>
    <t>ДОХОДЫ ОТ ИСПОЛЬЗОВАНИЯ ИМУЩЕСТВА, НАХОДЯЩЕГОСЯ В ГОСУДАРСТВЕННОЙ И МУНИЦИПАЛЬНОЙ СОБСТВЕННОСТИ</t>
  </si>
  <si>
    <t>0503117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</si>
  <si>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</si>
  <si>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Земельный налог (по обязательсквам, возникшим до 1 января 2006 года),мобилизуемый на территориях поселений</t>
  </si>
  <si>
    <t>ДОХОДЫ ОТ ПРОДАЖИ МАТЕРИАЛЬНЫХ И НЕМАТЕРИАЛЬНЫХ АКТИВОВ</t>
  </si>
  <si>
    <t>Невыясненные поступления, зачисляемые в бюджеты поселений</t>
  </si>
  <si>
    <t xml:space="preserve">Возврат остатков субсидий , субвенций и иных межбюджетных трансфертов,имеющих целевое назначение, прошлых лет из бюджетов поселений </t>
  </si>
  <si>
    <t>ЗАДОЛЖЕННОСТЬ И ПЕРЕРАСЧЕТЫ ПО ОТМЕНЕННЫМ НАЛОГАМ, СБОРАМ И ИНЫМ ОБЯЗАТЕЛЬНЫМ ПЛАТЕЖАМ</t>
  </si>
  <si>
    <t>ДОХОДЫ ОТ ОКАЗАНИЯ ПЛАТНЫХ УСЛУГ И КОМПЕНСАЦИИ ЗАТРАТ ГОСУДАРСТВА</t>
  </si>
  <si>
    <t>ВОЗВРАТ ОСТАТКОВ СУБИДИЙ И ИНЫХ МЕЖБЮДЖЕТНЫХ ТРАНСФЕРТОВ, ИМЕЮЩИХ ЦЕЛЕВОЕ НАЗНАЧЕНИЕ, ПРОШЛЫХ ЛЕТ ИЗ БЮДЖЕТОВ ПОСЕЛЕНИЙ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</si>
  <si>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</si>
  <si>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</si>
  <si>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от ____________________2010г. №____</t>
  </si>
  <si>
    <r>
      <t>Периодичность:</t>
    </r>
    <r>
      <rPr>
        <sz val="8"/>
        <rFont val="Arial Cyr"/>
        <family val="0"/>
      </rPr>
      <t xml:space="preserve"> месячная</t>
    </r>
  </si>
  <si>
    <r>
      <t>Единица измерения:</t>
    </r>
    <r>
      <rPr>
        <sz val="8"/>
        <rFont val="Arial Cyr"/>
        <family val="0"/>
      </rPr>
      <t xml:space="preserve"> руб.</t>
    </r>
  </si>
  <si>
    <t>Код по бюджетной классификации</t>
  </si>
  <si>
    <t>Исполнено на отчетную дату</t>
  </si>
  <si>
    <t>% исполнения к годовым назначениям</t>
  </si>
  <si>
    <t>Транспортный налог</t>
  </si>
  <si>
    <t>Земельный налог</t>
  </si>
  <si>
    <t xml:space="preserve">0100 </t>
  </si>
  <si>
    <t>Общегосударственные  вопросы</t>
  </si>
  <si>
    <t>0104</t>
  </si>
  <si>
    <t>0111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</si>
  <si>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</si>
  <si>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</si>
  <si>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</si>
  <si>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</si>
  <si>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</si>
  <si>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</si>
  <si>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</si>
  <si>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0400</t>
  </si>
  <si>
    <t>Национальная экономика</t>
  </si>
  <si>
    <t>0405</t>
  </si>
  <si>
    <t>0500</t>
  </si>
  <si>
    <t>Жилищно- коммунальное хозяйство</t>
  </si>
  <si>
    <t>0501</t>
  </si>
  <si>
    <t>0502</t>
  </si>
  <si>
    <t>0503</t>
  </si>
  <si>
    <t>0800</t>
  </si>
  <si>
    <t>0801</t>
  </si>
  <si>
    <t>1000</t>
  </si>
  <si>
    <t>Социальная политика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</si>
  <si>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</si>
  <si>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Прочие субсидии бюджетам поселений</t>
  </si>
  <si>
    <t xml:space="preserve">муниципального образования </t>
  </si>
  <si>
    <t>"Приморское городское поселение"</t>
  </si>
  <si>
    <t>202 02088 10 0001 151</t>
  </si>
  <si>
    <t>2 02 02089 10 0001 151</t>
  </si>
  <si>
    <t>2 02 02999 10 0000 151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</si>
  <si>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</si>
  <si>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</si>
  <si>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</si>
  <si>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 предприятий, в том числе казенных), в части реализации основных средств по указанному имуществу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</si>
  <si>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 жилищного фонда за счет средств бюджетов</t>
  </si>
  <si>
    <t xml:space="preserve"> 2 02 03024 10 0000 151</t>
  </si>
  <si>
    <t xml:space="preserve"> 2 02 03015 10 0000 151</t>
  </si>
  <si>
    <t>0113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</si>
  <si>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</si>
  <si>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</si>
  <si>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1001</t>
  </si>
  <si>
    <t>Пенсионное обеспечение</t>
  </si>
  <si>
    <t>Резервные фонды</t>
  </si>
  <si>
    <t>НАЛОГОВЫЕ И НЕНАЛОГОВЫЕ ДОХОДЫ</t>
  </si>
  <si>
    <t>Культура, кинематография</t>
  </si>
  <si>
    <t>0103</t>
  </si>
  <si>
    <t>0409</t>
  </si>
  <si>
    <t>Дорожное хозяйство (дорожные фонды)</t>
  </si>
  <si>
    <t>Субвенции бюджетам субъектов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</si>
  <si>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</si>
  <si>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</si>
  <si>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</si>
  <si>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</si>
  <si>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</si>
  <si>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0102</t>
  </si>
  <si>
    <t>Функционирование высшего должностного лица  субъекта  Российской  Федерации и муниципального образования</t>
  </si>
  <si>
    <t xml:space="preserve">Приложение 1 </t>
  </si>
  <si>
    <t xml:space="preserve">к Пояснительной записке </t>
  </si>
  <si>
    <t>Субвенции бюджетам поселений на выполнение передаваемых полномочий субъектов Российской Федерации</t>
  </si>
  <si>
    <t>в том числе :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</si>
  <si>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</si>
  <si>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ДАННЫЕ ОБ ИСПОЛНЕНИИ БЮДЖЕТА </t>
  </si>
  <si>
    <t>ВЫБОРГСКОГО РАЙОНА ЛЕНИНГРАДСКОЙ ОБЛАСТИ ПО РАСХОДАМ</t>
  </si>
  <si>
    <t>(тысяч рублей)</t>
  </si>
  <si>
    <t>ЗА 2014 ГОД</t>
  </si>
  <si>
    <t xml:space="preserve">Налог на доходы физических лиц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</si>
  <si>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</si>
  <si>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</si>
  <si>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</si>
  <si>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</si>
  <si>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</si>
  <si>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</si>
  <si>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</si>
  <si>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</si>
  <si>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</si>
  <si>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</si>
  <si>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</si>
  <si>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</si>
  <si>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</si>
  <si>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</si>
  <si>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</si>
  <si>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</si>
  <si>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1 17 05000 00 0000 180</t>
  </si>
  <si>
    <t xml:space="preserve">Прочие неналоговые доходы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</si>
  <si>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</si>
  <si>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</si>
  <si>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</si>
  <si>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Мероприятия по реализации проектов  местных инициатив граждан, получивших грантовую поддержку</t>
  </si>
  <si>
    <t>2 02 03000 00 0000 151</t>
  </si>
  <si>
    <t>2 02 03015 00 0000 151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</si>
  <si>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</si>
  <si>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</si>
  <si>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</si>
  <si>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2 02 03024 00 0000 151</t>
  </si>
  <si>
    <t>2 02 03024 10 0000 151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</si>
  <si>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</si>
  <si>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Доходы, принятые представительным  органом  власти с учетом внесенных изменений в установленном порядке на 2014 год</t>
  </si>
  <si>
    <t>218 00000 00 0000 000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</si>
  <si>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</si>
  <si>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</si>
  <si>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</si>
  <si>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</si>
  <si>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</si>
  <si>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1003</t>
  </si>
  <si>
    <t>Социальное обеспечение населения</t>
  </si>
  <si>
    <t>Расходы, принятые представительным органом власти, с учетом внесенных изменений в установленном порядке на 2014 год</t>
  </si>
  <si>
    <t>ВСЕГО РАСХОДОВ</t>
  </si>
  <si>
    <t>1 16 00000 00 0000 000</t>
  </si>
  <si>
    <t>ШТРАФЫ, САНКЦИИ, ВОЗМЕЩЕНИЕ УЩЕРБА</t>
  </si>
  <si>
    <t xml:space="preserve">1 16 51000 02 0000 140
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</si>
  <si>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</si>
  <si>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</si>
  <si>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</si>
  <si>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</si>
  <si>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</si>
  <si>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</si>
  <si>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</si>
  <si>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Дотация из областного фонда финансовой поддержки поселений</t>
  </si>
  <si>
    <t>Дотация из районного фонда финансовой поддержки поселений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</si>
  <si>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Ленинградской области на 2014-2016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Ленингградской области"</t>
  </si>
  <si>
    <t>-</t>
  </si>
  <si>
    <t>0314</t>
  </si>
  <si>
    <t>Другие вопросы в области национальной безопасности и правоохранительной деятельности</t>
  </si>
  <si>
    <t xml:space="preserve">МУНИЦИПАЛЬНОГО ОБРАЗОВАНИЯ "ГЛЕБЫЧЕВСКОЕ СЕЛЬСКОЕ ПОСЕЛЕНИЕ" </t>
  </si>
  <si>
    <t xml:space="preserve"> ВЫБОРГСКОГО РАЙОНА ЛЕНИНГРАДСКОЙ ОБЛАСТИ ПО ДОХОДАМ</t>
  </si>
  <si>
    <t>МУНИЦИПАЛЬНОГО ОБРАЗОВАНИЯ "ГЛЕБЫЧЕВСКОЕ СЕЛЬСКОЕ ПОСЕЛЕНИЕ"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</si>
</sst>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4" fontId="1" fillId="0" borderId="13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4" fontId="2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" fontId="1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165" fontId="8" fillId="0" borderId="13" xfId="0" applyNumberFormat="1" applyFont="1" applyBorder="1" applyAlignment="1">
      <alignment vertical="top"/>
    </xf>
    <xf numFmtId="0" fontId="9" fillId="0" borderId="13" xfId="0" applyFont="1" applyBorder="1" applyAlignment="1">
      <alignment vertical="top" wrapText="1"/>
    </xf>
    <xf numFmtId="165" fontId="9" fillId="0" borderId="13" xfId="0" applyNumberFormat="1" applyFont="1" applyBorder="1" applyAlignment="1">
      <alignment vertical="top"/>
    </xf>
    <xf numFmtId="49" fontId="8" fillId="0" borderId="13" xfId="0" applyNumberFormat="1" applyFont="1" applyBorder="1" applyAlignment="1">
      <alignment vertical="top"/>
    </xf>
    <xf numFmtId="0" fontId="8" fillId="0" borderId="13" xfId="0" applyFont="1" applyBorder="1" applyAlignment="1">
      <alignment vertical="center" wrapText="1"/>
    </xf>
    <xf numFmtId="165" fontId="8" fillId="0" borderId="13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3" xfId="0" applyFont="1" applyBorder="1" applyAlignment="1">
      <alignment vertical="top"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65" fontId="8" fillId="0" borderId="19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165" fontId="9" fillId="0" borderId="19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right" vertical="top"/>
    </xf>
    <xf numFmtId="165" fontId="9" fillId="0" borderId="13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4" fontId="10" fillId="0" borderId="0" xfId="0" applyNumberFormat="1" applyFont="1" applyAlignment="1">
      <alignment vertical="top"/>
    </xf>
    <xf numFmtId="165" fontId="9" fillId="0" borderId="13" xfId="0" applyNumberFormat="1" applyFont="1" applyFill="1" applyBorder="1" applyAlignment="1">
      <alignment vertical="top"/>
    </xf>
    <xf numFmtId="165" fontId="28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zoomScalePageLayoutView="0" workbookViewId="0" topLeftCell="A46">
      <selection activeCell="A11" sqref="A11:D11"/>
    </sheetView>
  </sheetViews>
  <sheetFormatPr defaultColWidth="9.00390625" defaultRowHeight="12.75"/>
  <cols>
    <col min="1" max="1" width="35.25390625" style="0" customWidth="1"/>
    <col min="2" max="2" width="5.875" style="0" customWidth="1"/>
    <col min="3" max="3" width="18.875" style="0" customWidth="1"/>
    <col min="4" max="4" width="12.125" style="0" customWidth="1"/>
    <col min="5" max="5" width="13.25390625" style="0" customWidth="1"/>
    <col min="6" max="6" width="13.00390625" style="0" customWidth="1"/>
  </cols>
  <sheetData>
    <row r="1" spans="4:6" ht="12.75">
      <c r="D1" s="116" t="s">
        <v>56</v>
      </c>
      <c r="E1" s="116"/>
      <c r="F1" s="116"/>
    </row>
    <row r="2" spans="2:6" ht="12.75">
      <c r="B2" s="22"/>
      <c r="D2" s="116" t="s">
        <v>55</v>
      </c>
      <c r="E2" s="116"/>
      <c r="F2" s="116"/>
    </row>
    <row r="3" spans="3:6" ht="12.75">
      <c r="C3" s="22"/>
      <c r="D3" s="116" t="s">
        <v>123</v>
      </c>
      <c r="E3" s="116"/>
      <c r="F3" s="116"/>
    </row>
    <row r="4" spans="3:6" ht="12.75">
      <c r="C4" s="22"/>
      <c r="D4" s="116" t="s">
        <v>124</v>
      </c>
      <c r="E4" s="116"/>
      <c r="F4" s="116"/>
    </row>
    <row r="5" spans="4:6" ht="12.75">
      <c r="D5" s="116" t="s">
        <v>57</v>
      </c>
      <c r="E5" s="116"/>
      <c r="F5" s="116"/>
    </row>
    <row r="6" spans="4:6" ht="12.75">
      <c r="D6" s="116" t="s">
        <v>90</v>
      </c>
      <c r="E6" s="116"/>
      <c r="F6" s="116"/>
    </row>
    <row r="7" spans="4:6" ht="12.75">
      <c r="D7" s="23"/>
      <c r="E7" s="23"/>
      <c r="F7" s="23"/>
    </row>
    <row r="8" spans="1:6" ht="12.75">
      <c r="A8" s="108" t="s">
        <v>21</v>
      </c>
      <c r="B8" s="108"/>
      <c r="C8" s="108"/>
      <c r="D8" s="108"/>
      <c r="E8" s="108"/>
      <c r="F8" s="17" t="s">
        <v>33</v>
      </c>
    </row>
    <row r="9" spans="1:6" ht="12.75">
      <c r="A9" s="21"/>
      <c r="B9" s="108"/>
      <c r="C9" s="108"/>
      <c r="D9" s="21"/>
      <c r="E9" s="21"/>
      <c r="F9" s="29" t="s">
        <v>79</v>
      </c>
    </row>
    <row r="10" spans="1:256" s="20" customFormat="1" ht="12.75">
      <c r="A10" s="111" t="s">
        <v>67</v>
      </c>
      <c r="B10" s="111"/>
      <c r="C10" s="111"/>
      <c r="D10" s="111"/>
      <c r="E10" s="18" t="s">
        <v>34</v>
      </c>
      <c r="F10" s="1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ht="13.5" customHeight="1">
      <c r="A11" s="112" t="s">
        <v>66</v>
      </c>
      <c r="B11" s="113"/>
      <c r="C11" s="113"/>
      <c r="D11" s="113"/>
      <c r="E11" s="18" t="s">
        <v>35</v>
      </c>
      <c r="F11" s="17"/>
    </row>
    <row r="12" spans="1:6" ht="12.75">
      <c r="A12" s="111" t="s">
        <v>37</v>
      </c>
      <c r="B12" s="111"/>
      <c r="C12" s="111"/>
      <c r="D12" s="111"/>
      <c r="E12" s="18" t="s">
        <v>36</v>
      </c>
      <c r="F12" s="17">
        <v>41215508000</v>
      </c>
    </row>
    <row r="13" spans="1:6" ht="12.75">
      <c r="A13" s="114" t="s">
        <v>91</v>
      </c>
      <c r="B13" s="115"/>
      <c r="C13" s="115"/>
      <c r="D13" s="115"/>
      <c r="E13" s="13"/>
      <c r="F13" s="17"/>
    </row>
    <row r="14" spans="1:6" ht="12.75">
      <c r="A14" s="114" t="s">
        <v>92</v>
      </c>
      <c r="B14" s="115"/>
      <c r="C14" s="115"/>
      <c r="D14" s="115"/>
      <c r="E14" s="13"/>
      <c r="F14" s="17">
        <v>383</v>
      </c>
    </row>
    <row r="15" spans="1:6" ht="12.75">
      <c r="A15" s="109"/>
      <c r="B15" s="109"/>
      <c r="C15" s="109"/>
      <c r="D15" s="109"/>
      <c r="E15" s="109"/>
      <c r="F15" s="109"/>
    </row>
    <row r="16" spans="1:256" s="2" customFormat="1" ht="12.75">
      <c r="A16" s="110"/>
      <c r="B16" s="110"/>
      <c r="C16" s="110"/>
      <c r="D16" s="110"/>
      <c r="E16" s="110"/>
      <c r="F16" s="110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6" ht="33.75" customHeight="1">
      <c r="A17" s="27" t="s">
        <v>32</v>
      </c>
      <c r="B17" s="48" t="s">
        <v>30</v>
      </c>
      <c r="C17" s="27" t="s">
        <v>31</v>
      </c>
      <c r="D17" s="27" t="s">
        <v>76</v>
      </c>
      <c r="E17" s="28" t="s">
        <v>22</v>
      </c>
      <c r="F17" s="28" t="s">
        <v>77</v>
      </c>
    </row>
    <row r="18" spans="1:6" ht="12.75">
      <c r="A18" s="40" t="s">
        <v>1</v>
      </c>
      <c r="B18" s="49"/>
      <c r="C18" s="58" t="s">
        <v>0</v>
      </c>
      <c r="D18" s="5">
        <f>D19+D32</f>
        <v>61311000</v>
      </c>
      <c r="E18" s="5">
        <f>E19+E32</f>
        <v>55561703.67</v>
      </c>
      <c r="F18" s="6">
        <f>SUM(D18-E18)</f>
        <v>5749296.329999998</v>
      </c>
    </row>
    <row r="19" spans="1:6" ht="12.75">
      <c r="A19" s="40" t="s">
        <v>24</v>
      </c>
      <c r="B19" s="49"/>
      <c r="C19" s="58"/>
      <c r="D19" s="5">
        <f>D20+D22+D24+D28</f>
        <v>35581300</v>
      </c>
      <c r="E19" s="5">
        <f>E20+E22+E24+E28+E30</f>
        <v>29284596.45</v>
      </c>
      <c r="F19" s="6">
        <f aca="true" t="shared" si="0" ref="F19:F56">SUM(D19-E19)</f>
        <v>6296703.550000001</v>
      </c>
    </row>
    <row r="20" spans="1:6" ht="12.75">
      <c r="A20" s="40" t="s">
        <v>3</v>
      </c>
      <c r="B20" s="50"/>
      <c r="C20" s="59" t="s">
        <v>2</v>
      </c>
      <c r="D20" s="5">
        <f>D21</f>
        <v>21862000</v>
      </c>
      <c r="E20" s="5">
        <f>E21</f>
        <v>15077136.04</v>
      </c>
      <c r="F20" s="6">
        <f t="shared" si="0"/>
        <v>6784863.960000001</v>
      </c>
    </row>
    <row r="21" spans="1:256" s="1" customFormat="1" ht="12.75">
      <c r="A21" s="24" t="s">
        <v>26</v>
      </c>
      <c r="B21" s="49"/>
      <c r="C21" s="60" t="s">
        <v>4</v>
      </c>
      <c r="D21" s="7">
        <v>21862000</v>
      </c>
      <c r="E21" s="7">
        <v>15077136.04</v>
      </c>
      <c r="F21" s="8">
        <f t="shared" si="0"/>
        <v>6784863.960000001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6" ht="12.75">
      <c r="A22" s="40" t="s">
        <v>6</v>
      </c>
      <c r="B22" s="50"/>
      <c r="C22" s="61" t="s">
        <v>5</v>
      </c>
      <c r="D22" s="5">
        <f>D23</f>
        <v>60000</v>
      </c>
      <c r="E22" s="5">
        <f>E23</f>
        <v>268727.67</v>
      </c>
      <c r="F22" s="6">
        <f t="shared" si="0"/>
        <v>-208727.66999999998</v>
      </c>
    </row>
    <row r="23" spans="1:256" s="1" customFormat="1" ht="12.75">
      <c r="A23" s="4" t="s">
        <v>9</v>
      </c>
      <c r="B23" s="49"/>
      <c r="C23" s="60" t="s">
        <v>45</v>
      </c>
      <c r="D23" s="7">
        <v>60000</v>
      </c>
      <c r="E23" s="7">
        <v>268727.67</v>
      </c>
      <c r="F23" s="8">
        <f t="shared" si="0"/>
        <v>-208727.66999999998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6" ht="12.75">
      <c r="A24" s="40" t="s">
        <v>8</v>
      </c>
      <c r="B24" s="50"/>
      <c r="C24" s="61" t="s">
        <v>7</v>
      </c>
      <c r="D24" s="5">
        <f>D25+D26+D27</f>
        <v>13614300</v>
      </c>
      <c r="E24" s="5">
        <f>SUM(E25:E27)</f>
        <v>13845346.43</v>
      </c>
      <c r="F24" s="6">
        <f t="shared" si="0"/>
        <v>-231046.4299999997</v>
      </c>
    </row>
    <row r="25" spans="1:256" s="1" customFormat="1" ht="45">
      <c r="A25" s="31" t="s">
        <v>128</v>
      </c>
      <c r="B25" s="49"/>
      <c r="C25" s="60" t="s">
        <v>46</v>
      </c>
      <c r="D25" s="7">
        <v>1067300</v>
      </c>
      <c r="E25" s="7">
        <v>1516321.39</v>
      </c>
      <c r="F25" s="8">
        <f t="shared" si="0"/>
        <v>-449021.3899999999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" customFormat="1" ht="12.75">
      <c r="A26" s="30" t="s">
        <v>38</v>
      </c>
      <c r="B26" s="49"/>
      <c r="C26" s="60" t="s">
        <v>64</v>
      </c>
      <c r="D26" s="7">
        <v>4151300</v>
      </c>
      <c r="E26" s="7">
        <v>4438478.02</v>
      </c>
      <c r="F26" s="8">
        <f t="shared" si="0"/>
        <v>-287178.01999999955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6" ht="12.75">
      <c r="A27" s="24" t="s">
        <v>27</v>
      </c>
      <c r="B27" s="49"/>
      <c r="C27" s="62" t="s">
        <v>65</v>
      </c>
      <c r="D27" s="7">
        <v>8395700</v>
      </c>
      <c r="E27" s="7">
        <v>7890547.02</v>
      </c>
      <c r="F27" s="8">
        <f t="shared" si="0"/>
        <v>505152.98000000045</v>
      </c>
    </row>
    <row r="28" spans="1:256" s="1" customFormat="1" ht="12" customHeight="1">
      <c r="A28" s="40" t="s">
        <v>17</v>
      </c>
      <c r="B28" s="49"/>
      <c r="C28" s="58" t="s">
        <v>39</v>
      </c>
      <c r="D28" s="5">
        <f>D29</f>
        <v>45000</v>
      </c>
      <c r="E28" s="5">
        <f>E29</f>
        <v>71840</v>
      </c>
      <c r="F28" s="6">
        <f t="shared" si="0"/>
        <v>-26840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" customFormat="1" ht="68.25" customHeight="1">
      <c r="A29" s="31" t="s">
        <v>80</v>
      </c>
      <c r="B29" s="49"/>
      <c r="C29" s="60" t="s">
        <v>40</v>
      </c>
      <c r="D29" s="7">
        <v>45000</v>
      </c>
      <c r="E29" s="7">
        <v>71840</v>
      </c>
      <c r="F29" s="8">
        <f t="shared" si="0"/>
        <v>-26840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" customFormat="1" ht="36" customHeight="1">
      <c r="A30" s="39" t="s">
        <v>85</v>
      </c>
      <c r="B30" s="50"/>
      <c r="C30" s="58" t="s">
        <v>29</v>
      </c>
      <c r="D30" s="5">
        <f>D31</f>
        <v>0</v>
      </c>
      <c r="E30" s="9">
        <f>E31</f>
        <v>21546.31</v>
      </c>
      <c r="F30" s="6">
        <f t="shared" si="0"/>
        <v>-21546.31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" customFormat="1" ht="48.75" customHeight="1">
      <c r="A31" s="35" t="s">
        <v>81</v>
      </c>
      <c r="B31" s="51"/>
      <c r="C31" s="60" t="s">
        <v>47</v>
      </c>
      <c r="D31" s="7">
        <v>0</v>
      </c>
      <c r="E31" s="7">
        <v>21546.31</v>
      </c>
      <c r="F31" s="8">
        <f t="shared" si="0"/>
        <v>-21546.31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" customFormat="1" ht="14.25" customHeight="1">
      <c r="A32" s="40" t="s">
        <v>25</v>
      </c>
      <c r="B32" s="49"/>
      <c r="C32" s="58"/>
      <c r="D32" s="5">
        <f>D33+D36+D38+D41</f>
        <v>25729700</v>
      </c>
      <c r="E32" s="5">
        <f>E33+E36+E38+E41</f>
        <v>26277107.220000003</v>
      </c>
      <c r="F32" s="6">
        <f t="shared" si="0"/>
        <v>-547407.2200000025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6" ht="47.25" customHeight="1">
      <c r="A33" s="34" t="s">
        <v>78</v>
      </c>
      <c r="B33" s="50"/>
      <c r="C33" s="58" t="s">
        <v>10</v>
      </c>
      <c r="D33" s="5">
        <f>D34+D35</f>
        <v>21542900</v>
      </c>
      <c r="E33" s="5">
        <f>E34+E35</f>
        <v>22604102.98</v>
      </c>
      <c r="F33" s="6">
        <f t="shared" si="0"/>
        <v>-1061202.9800000004</v>
      </c>
    </row>
    <row r="34" spans="1:256" s="1" customFormat="1" ht="79.5" customHeight="1">
      <c r="A34" s="35" t="s">
        <v>129</v>
      </c>
      <c r="B34" s="49"/>
      <c r="C34" s="60" t="s">
        <v>48</v>
      </c>
      <c r="D34" s="7">
        <v>19325900</v>
      </c>
      <c r="E34" s="7">
        <v>21307545.28</v>
      </c>
      <c r="F34" s="8">
        <f t="shared" si="0"/>
        <v>-1981645.2800000012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6" ht="69" customHeight="1">
      <c r="A35" s="15" t="s">
        <v>130</v>
      </c>
      <c r="B35" s="51"/>
      <c r="C35" s="63" t="s">
        <v>49</v>
      </c>
      <c r="D35" s="8">
        <v>2217000</v>
      </c>
      <c r="E35" s="8">
        <v>1296557.7</v>
      </c>
      <c r="F35" s="8">
        <f t="shared" si="0"/>
        <v>920442.3</v>
      </c>
    </row>
    <row r="36" spans="1:6" ht="24.75" customHeight="1">
      <c r="A36" s="39" t="s">
        <v>86</v>
      </c>
      <c r="B36" s="51"/>
      <c r="C36" s="64" t="s">
        <v>41</v>
      </c>
      <c r="D36" s="6">
        <f>D37</f>
        <v>413600</v>
      </c>
      <c r="E36" s="6">
        <f>E37</f>
        <v>293761.3</v>
      </c>
      <c r="F36" s="6">
        <f t="shared" si="0"/>
        <v>119838.70000000001</v>
      </c>
    </row>
    <row r="37" spans="1:6" ht="36" customHeight="1">
      <c r="A37" s="31" t="s">
        <v>53</v>
      </c>
      <c r="B37" s="51"/>
      <c r="C37" s="62" t="s">
        <v>52</v>
      </c>
      <c r="D37" s="8">
        <v>413600</v>
      </c>
      <c r="E37" s="8">
        <v>293761.3</v>
      </c>
      <c r="F37" s="8">
        <f t="shared" si="0"/>
        <v>119838.70000000001</v>
      </c>
    </row>
    <row r="38" spans="1:256" s="2" customFormat="1" ht="24.75" customHeight="1">
      <c r="A38" s="14" t="s">
        <v>82</v>
      </c>
      <c r="B38" s="52"/>
      <c r="C38" s="25" t="s">
        <v>11</v>
      </c>
      <c r="D38" s="6">
        <f>D39+D40</f>
        <v>3264400</v>
      </c>
      <c r="E38" s="6">
        <f>E39+E40</f>
        <v>2848648.42</v>
      </c>
      <c r="F38" s="6">
        <f t="shared" si="0"/>
        <v>415751.5800000001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6" ht="78.75" customHeight="1">
      <c r="A39" s="12" t="s">
        <v>131</v>
      </c>
      <c r="B39" s="53"/>
      <c r="C39" s="65" t="s">
        <v>50</v>
      </c>
      <c r="D39" s="8">
        <v>300000</v>
      </c>
      <c r="E39" s="8"/>
      <c r="F39" s="8">
        <f t="shared" si="0"/>
        <v>300000</v>
      </c>
    </row>
    <row r="40" spans="1:6" ht="45" customHeight="1">
      <c r="A40" s="32" t="s">
        <v>58</v>
      </c>
      <c r="B40" s="53"/>
      <c r="C40" s="66" t="s">
        <v>51</v>
      </c>
      <c r="D40" s="7">
        <v>2964400</v>
      </c>
      <c r="E40" s="7">
        <v>2848648.42</v>
      </c>
      <c r="F40" s="8">
        <f t="shared" si="0"/>
        <v>115751.58000000007</v>
      </c>
    </row>
    <row r="41" spans="1:256" s="1" customFormat="1" ht="13.5" customHeight="1">
      <c r="A41" s="10" t="s">
        <v>13</v>
      </c>
      <c r="B41" s="52"/>
      <c r="C41" s="25" t="s">
        <v>12</v>
      </c>
      <c r="D41" s="6">
        <f>D42+D43</f>
        <v>508800</v>
      </c>
      <c r="E41" s="5">
        <f>E42+E43</f>
        <v>530594.52</v>
      </c>
      <c r="F41" s="6">
        <f t="shared" si="0"/>
        <v>-21794.52000000002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" customFormat="1" ht="23.25" customHeight="1">
      <c r="A42" s="36" t="s">
        <v>83</v>
      </c>
      <c r="B42" s="16"/>
      <c r="C42" s="33" t="s">
        <v>44</v>
      </c>
      <c r="D42" s="7">
        <v>0</v>
      </c>
      <c r="E42" s="7">
        <v>-320</v>
      </c>
      <c r="F42" s="8">
        <f t="shared" si="0"/>
        <v>320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" customFormat="1" ht="23.25" customHeight="1">
      <c r="A43" s="32" t="s">
        <v>28</v>
      </c>
      <c r="B43" s="53"/>
      <c r="C43" s="33" t="s">
        <v>43</v>
      </c>
      <c r="D43" s="7">
        <v>508800</v>
      </c>
      <c r="E43" s="7">
        <v>530914.52</v>
      </c>
      <c r="F43" s="8">
        <f t="shared" si="0"/>
        <v>-22114.52000000002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" customFormat="1" ht="45.75" customHeight="1">
      <c r="A44" s="37" t="s">
        <v>87</v>
      </c>
      <c r="B44" s="53"/>
      <c r="C44" s="25" t="s">
        <v>62</v>
      </c>
      <c r="D44" s="5"/>
      <c r="E44" s="5">
        <v>-983.72</v>
      </c>
      <c r="F44" s="6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" customFormat="1" ht="48" customHeight="1">
      <c r="A45" s="32" t="s">
        <v>84</v>
      </c>
      <c r="B45" s="53"/>
      <c r="C45" s="33" t="s">
        <v>63</v>
      </c>
      <c r="D45" s="7"/>
      <c r="E45" s="7">
        <v>-983.72</v>
      </c>
      <c r="F45" s="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6" ht="18" customHeight="1">
      <c r="A46" s="38" t="s">
        <v>15</v>
      </c>
      <c r="B46" s="16"/>
      <c r="C46" s="47" t="s">
        <v>14</v>
      </c>
      <c r="D46" s="5">
        <f>D47+D54</f>
        <v>19738068</v>
      </c>
      <c r="E46" s="5">
        <f>E47+E54</f>
        <v>21424173.5</v>
      </c>
      <c r="F46" s="6">
        <f>SUM(D46-E46)</f>
        <v>-1686105.5</v>
      </c>
    </row>
    <row r="47" spans="1:256" s="1" customFormat="1" ht="33" customHeight="1">
      <c r="A47" s="37" t="s">
        <v>88</v>
      </c>
      <c r="B47" s="54"/>
      <c r="C47" s="25" t="s">
        <v>18</v>
      </c>
      <c r="D47" s="5">
        <f>SUM(D48:D52)</f>
        <v>16523368</v>
      </c>
      <c r="E47" s="5">
        <f>SUM(E48:E52)</f>
        <v>16523368</v>
      </c>
      <c r="F47" s="6">
        <f>SUM(F48:F52)</f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" customFormat="1" ht="81.75" customHeight="1">
      <c r="A48" s="41" t="s">
        <v>121</v>
      </c>
      <c r="B48" s="54"/>
      <c r="C48" s="26" t="s">
        <v>125</v>
      </c>
      <c r="D48" s="7">
        <v>14973600</v>
      </c>
      <c r="E48" s="7">
        <v>14973600</v>
      </c>
      <c r="F48" s="8">
        <f t="shared" si="0"/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" customFormat="1" ht="57" customHeight="1">
      <c r="A49" s="42" t="s">
        <v>132</v>
      </c>
      <c r="B49" s="54"/>
      <c r="C49" s="26" t="s">
        <v>126</v>
      </c>
      <c r="D49" s="7">
        <v>444000</v>
      </c>
      <c r="E49" s="7">
        <v>444000</v>
      </c>
      <c r="F49" s="8">
        <f t="shared" si="0"/>
        <v>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" customFormat="1" ht="17.25" customHeight="1">
      <c r="A50" s="42" t="s">
        <v>122</v>
      </c>
      <c r="B50" s="54"/>
      <c r="C50" s="26" t="s">
        <v>127</v>
      </c>
      <c r="D50" s="7">
        <v>380880</v>
      </c>
      <c r="E50" s="7">
        <v>380880</v>
      </c>
      <c r="F50" s="8">
        <f t="shared" si="0"/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6" ht="44.25" customHeight="1">
      <c r="A51" s="32" t="s">
        <v>19</v>
      </c>
      <c r="B51" s="16"/>
      <c r="C51" s="33" t="s">
        <v>134</v>
      </c>
      <c r="D51" s="7">
        <v>393788</v>
      </c>
      <c r="E51" s="7">
        <v>393788</v>
      </c>
      <c r="F51" s="8">
        <f t="shared" si="0"/>
        <v>0</v>
      </c>
    </row>
    <row r="52" spans="1:6" ht="34.5" customHeight="1">
      <c r="A52" s="36" t="s">
        <v>20</v>
      </c>
      <c r="B52" s="16"/>
      <c r="C52" s="33" t="s">
        <v>133</v>
      </c>
      <c r="D52" s="7">
        <v>331100</v>
      </c>
      <c r="E52" s="7">
        <v>331100</v>
      </c>
      <c r="F52" s="8">
        <f t="shared" si="0"/>
        <v>0</v>
      </c>
    </row>
    <row r="53" spans="1:6" ht="21.75" customHeight="1">
      <c r="A53" s="32" t="s">
        <v>54</v>
      </c>
      <c r="B53" s="16"/>
      <c r="C53" s="44" t="s">
        <v>59</v>
      </c>
      <c r="D53" s="7"/>
      <c r="E53" s="7"/>
      <c r="F53" s="8">
        <f t="shared" si="0"/>
        <v>0</v>
      </c>
    </row>
    <row r="54" spans="1:256" s="3" customFormat="1" ht="15.75" customHeight="1">
      <c r="A54" s="37" t="s">
        <v>89</v>
      </c>
      <c r="B54" s="54"/>
      <c r="C54" s="45" t="s">
        <v>60</v>
      </c>
      <c r="D54" s="5">
        <f>D55</f>
        <v>3214700</v>
      </c>
      <c r="E54" s="5">
        <f>E55</f>
        <v>4900805.5</v>
      </c>
      <c r="F54" s="6">
        <f t="shared" si="0"/>
        <v>-1686105.5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" customFormat="1" ht="16.5" customHeight="1">
      <c r="A55" s="32" t="s">
        <v>23</v>
      </c>
      <c r="B55" s="53"/>
      <c r="C55" s="46" t="s">
        <v>61</v>
      </c>
      <c r="D55" s="7">
        <v>3214700</v>
      </c>
      <c r="E55" s="7">
        <v>4900805.5</v>
      </c>
      <c r="F55" s="8">
        <f t="shared" si="0"/>
        <v>-1686105.5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6" ht="18" customHeight="1">
      <c r="A56" s="5" t="s">
        <v>16</v>
      </c>
      <c r="B56" s="55"/>
      <c r="C56" s="33" t="s">
        <v>42</v>
      </c>
      <c r="D56" s="5">
        <f>D18+D46</f>
        <v>81049068</v>
      </c>
      <c r="E56" s="5">
        <f>E18+E44+E46</f>
        <v>76984893.45</v>
      </c>
      <c r="F56" s="6">
        <f t="shared" si="0"/>
        <v>4064174.549999997</v>
      </c>
    </row>
    <row r="57" spans="1:6" ht="12.75">
      <c r="A57" s="11"/>
      <c r="B57" s="56"/>
      <c r="C57" s="56"/>
      <c r="D57" s="11"/>
      <c r="E57" s="11"/>
      <c r="F57" s="11"/>
    </row>
    <row r="58" spans="1:3" ht="12.75">
      <c r="A58" s="43"/>
      <c r="B58" s="57"/>
      <c r="C58" s="57"/>
    </row>
    <row r="59" spans="1:3" ht="12.75">
      <c r="A59" s="43"/>
      <c r="B59" s="57"/>
      <c r="C59" s="57"/>
    </row>
    <row r="60" spans="1:3" ht="12.75">
      <c r="A60" s="43"/>
      <c r="B60" s="57"/>
      <c r="C60" s="57"/>
    </row>
    <row r="61" spans="1:3" ht="12.75">
      <c r="A61" s="43"/>
      <c r="B61" s="57"/>
      <c r="C61" s="57"/>
    </row>
    <row r="62" spans="1:3" ht="12.75">
      <c r="A62" s="43"/>
      <c r="B62" s="57"/>
      <c r="C62" s="57"/>
    </row>
    <row r="63" spans="1:3" ht="12.75">
      <c r="A63" s="43"/>
      <c r="B63" s="57"/>
      <c r="C63" s="57"/>
    </row>
    <row r="64" spans="1:3" ht="12.75">
      <c r="A64" s="43"/>
      <c r="B64" s="57"/>
      <c r="C64" s="57"/>
    </row>
    <row r="65" spans="1:3" ht="12.75">
      <c r="A65" s="43"/>
      <c r="B65" s="57"/>
      <c r="C65" s="57"/>
    </row>
    <row r="66" spans="1:3" ht="12.75">
      <c r="A66" s="43"/>
      <c r="B66" s="57"/>
      <c r="C66" s="57"/>
    </row>
    <row r="67" spans="1:3" ht="12.75">
      <c r="A67" s="43"/>
      <c r="B67" s="57"/>
      <c r="C67" s="57"/>
    </row>
    <row r="68" spans="1:3" ht="12.75">
      <c r="A68" s="43"/>
      <c r="B68" s="57"/>
      <c r="C68" s="57"/>
    </row>
    <row r="69" spans="1:3" ht="12.75">
      <c r="A69" s="43"/>
      <c r="B69" s="57"/>
      <c r="C69" s="57"/>
    </row>
    <row r="70" spans="1:3" ht="12.75">
      <c r="A70" s="43"/>
      <c r="B70" s="57"/>
      <c r="C70" s="57"/>
    </row>
    <row r="71" spans="1:3" ht="12.75">
      <c r="A71" s="43"/>
      <c r="B71" s="57"/>
      <c r="C71" s="57"/>
    </row>
    <row r="72" spans="1:3" ht="12.75">
      <c r="A72" s="43"/>
      <c r="B72" s="57"/>
      <c r="C72" s="57"/>
    </row>
    <row r="73" spans="1:3" ht="12.75">
      <c r="A73" s="43"/>
      <c r="B73" s="57"/>
      <c r="C73" s="57"/>
    </row>
    <row r="74" spans="1:3" ht="12.75">
      <c r="A74" s="43"/>
      <c r="B74" s="57"/>
      <c r="C74" s="57"/>
    </row>
    <row r="75" spans="1:3" ht="12.75">
      <c r="A75" s="43"/>
      <c r="B75" s="57"/>
      <c r="C75" s="57"/>
    </row>
    <row r="76" spans="1:3" ht="12.75">
      <c r="A76" s="43"/>
      <c r="B76" s="57"/>
      <c r="C76" s="57"/>
    </row>
    <row r="77" spans="1:3" ht="12.75">
      <c r="A77" s="43"/>
      <c r="B77" s="57"/>
      <c r="C77" s="57"/>
    </row>
    <row r="78" spans="1:3" ht="12.75">
      <c r="A78" s="43"/>
      <c r="B78" s="57"/>
      <c r="C78" s="57"/>
    </row>
    <row r="79" spans="1:3" ht="12.75">
      <c r="A79" s="43"/>
      <c r="B79" s="57"/>
      <c r="C79" s="57"/>
    </row>
    <row r="80" spans="1:3" ht="12.75">
      <c r="A80" s="43"/>
      <c r="B80" s="57"/>
      <c r="C80" s="57"/>
    </row>
    <row r="81" spans="1:3" ht="12.75">
      <c r="A81" s="43"/>
      <c r="B81" s="57"/>
      <c r="C81" s="57"/>
    </row>
    <row r="82" spans="1:3" ht="12.75">
      <c r="A82" s="43"/>
      <c r="B82" s="57"/>
      <c r="C82" s="57"/>
    </row>
    <row r="83" spans="1:3" ht="12.75">
      <c r="A83" s="43"/>
      <c r="B83" s="57"/>
      <c r="C83" s="57"/>
    </row>
    <row r="84" spans="1:3" ht="12.75">
      <c r="A84" s="43"/>
      <c r="B84" s="57"/>
      <c r="C84" s="57"/>
    </row>
    <row r="85" spans="2:3" ht="12.75">
      <c r="B85" s="57"/>
      <c r="C85" s="57"/>
    </row>
    <row r="86" spans="2:3" ht="12.75">
      <c r="B86" s="57"/>
      <c r="C86" s="57"/>
    </row>
    <row r="87" spans="2:3" ht="12.75">
      <c r="B87" s="57"/>
      <c r="C87" s="57"/>
    </row>
    <row r="88" spans="2:3" ht="12.75">
      <c r="B88" s="57"/>
      <c r="C88" s="57"/>
    </row>
    <row r="89" spans="2:3" ht="12.75">
      <c r="B89" s="57"/>
      <c r="C89" s="57"/>
    </row>
    <row r="90" spans="2:3" ht="12.75">
      <c r="B90" s="57"/>
      <c r="C90" s="57"/>
    </row>
    <row r="91" spans="2:3" ht="12.75">
      <c r="B91" s="57"/>
      <c r="C91" s="57"/>
    </row>
    <row r="92" spans="2:3" ht="12.75">
      <c r="B92" s="57"/>
      <c r="C92" s="57"/>
    </row>
    <row r="93" spans="2:3" ht="12.75">
      <c r="B93" s="57"/>
      <c r="C93" s="57"/>
    </row>
    <row r="94" spans="2:3" ht="12.75">
      <c r="B94" s="57"/>
      <c r="C94" s="57"/>
    </row>
    <row r="95" spans="2:3" ht="12.75">
      <c r="B95" s="57"/>
      <c r="C95" s="57"/>
    </row>
    <row r="96" spans="2:3" ht="12.75">
      <c r="B96" s="57"/>
      <c r="C96" s="57"/>
    </row>
    <row r="97" spans="2:3" ht="12.75">
      <c r="B97" s="57"/>
      <c r="C97" s="57"/>
    </row>
    <row r="98" spans="2:3" ht="12.75">
      <c r="B98" s="57"/>
      <c r="C98" s="57"/>
    </row>
    <row r="99" spans="2:3" ht="12.75">
      <c r="B99" s="57"/>
      <c r="C99" s="57"/>
    </row>
    <row r="100" spans="2:3" ht="12.75">
      <c r="B100" s="57"/>
      <c r="C100" s="57"/>
    </row>
    <row r="101" spans="2:3" ht="12.75">
      <c r="B101" s="57"/>
      <c r="C101" s="57"/>
    </row>
    <row r="102" spans="2:3" ht="12.75">
      <c r="B102" s="57"/>
      <c r="C102" s="57"/>
    </row>
    <row r="103" spans="2:3" ht="12.75">
      <c r="B103" s="57"/>
      <c r="C103" s="57"/>
    </row>
    <row r="104" spans="2:3" ht="12.75">
      <c r="B104" s="57"/>
      <c r="C104" s="57"/>
    </row>
    <row r="105" spans="2:3" ht="12.75">
      <c r="B105" s="57"/>
      <c r="C105" s="57"/>
    </row>
    <row r="106" spans="2:3" ht="12.75">
      <c r="B106" s="57"/>
      <c r="C106" s="57"/>
    </row>
    <row r="107" spans="2:3" ht="12.75">
      <c r="B107" s="57"/>
      <c r="C107" s="57"/>
    </row>
    <row r="108" spans="2:3" ht="12.75">
      <c r="B108" s="57"/>
      <c r="C108" s="57"/>
    </row>
    <row r="109" spans="2:3" ht="12.75">
      <c r="B109" s="57"/>
      <c r="C109" s="57"/>
    </row>
    <row r="110" spans="2:3" ht="12.75">
      <c r="B110" s="57"/>
      <c r="C110" s="57"/>
    </row>
    <row r="111" spans="2:3" ht="12.75">
      <c r="B111" s="57"/>
      <c r="C111" s="57"/>
    </row>
    <row r="112" spans="2:3" ht="12.75">
      <c r="B112" s="57"/>
      <c r="C112" s="57"/>
    </row>
    <row r="113" spans="2:3" ht="12.75">
      <c r="B113" s="57"/>
      <c r="C113" s="57"/>
    </row>
    <row r="114" spans="2:3" ht="12.75">
      <c r="B114" s="57"/>
      <c r="C114" s="57"/>
    </row>
    <row r="115" spans="2:3" ht="12.75">
      <c r="B115" s="57"/>
      <c r="C115" s="57"/>
    </row>
  </sheetData>
  <sheetProtection/>
  <mergeCells count="14">
    <mergeCell ref="D4:F4"/>
    <mergeCell ref="D6:F6"/>
    <mergeCell ref="D1:F1"/>
    <mergeCell ref="D2:F2"/>
    <mergeCell ref="D3:F3"/>
    <mergeCell ref="D5:F5"/>
    <mergeCell ref="A8:E8"/>
    <mergeCell ref="A15:F16"/>
    <mergeCell ref="A10:D10"/>
    <mergeCell ref="A11:D11"/>
    <mergeCell ref="A12:D12"/>
    <mergeCell ref="A13:D13"/>
    <mergeCell ref="A14:D14"/>
    <mergeCell ref="B9:C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zoomScalePageLayoutView="0" workbookViewId="0" topLeftCell="A47">
      <selection activeCell="E54" sqref="E54"/>
    </sheetView>
  </sheetViews>
  <sheetFormatPr defaultColWidth="9.00390625" defaultRowHeight="12.75"/>
  <cols>
    <col min="1" max="1" width="24.00390625" style="69" customWidth="1"/>
    <col min="2" max="2" width="57.00390625" style="70" customWidth="1"/>
    <col min="3" max="3" width="17.75390625" style="69" customWidth="1"/>
    <col min="4" max="4" width="10.25390625" style="69" customWidth="1"/>
    <col min="5" max="5" width="12.25390625" style="69" customWidth="1"/>
    <col min="6" max="6" width="15.625" style="103" customWidth="1"/>
  </cols>
  <sheetData>
    <row r="1" ht="25.5">
      <c r="E1" s="71" t="s">
        <v>154</v>
      </c>
    </row>
    <row r="2" spans="4:5" ht="12.75">
      <c r="D2" s="118" t="s">
        <v>155</v>
      </c>
      <c r="E2" s="118"/>
    </row>
    <row r="3" spans="4:5" ht="12.75">
      <c r="D3" s="71"/>
      <c r="E3" s="71"/>
    </row>
    <row r="4" spans="1:5" ht="15.75">
      <c r="A4" s="117" t="s">
        <v>159</v>
      </c>
      <c r="B4" s="117"/>
      <c r="C4" s="117"/>
      <c r="D4" s="117"/>
      <c r="E4" s="117"/>
    </row>
    <row r="5" spans="1:5" ht="15.75">
      <c r="A5" s="117" t="s">
        <v>223</v>
      </c>
      <c r="B5" s="117"/>
      <c r="C5" s="117"/>
      <c r="D5" s="117"/>
      <c r="E5" s="117"/>
    </row>
    <row r="6" spans="1:5" ht="15.75">
      <c r="A6" s="117" t="s">
        <v>222</v>
      </c>
      <c r="B6" s="117"/>
      <c r="C6" s="117"/>
      <c r="D6" s="117"/>
      <c r="E6" s="117"/>
    </row>
    <row r="7" spans="1:5" ht="15.75">
      <c r="A7" s="117" t="s">
        <v>162</v>
      </c>
      <c r="B7" s="117"/>
      <c r="C7" s="117"/>
      <c r="D7" s="117"/>
      <c r="E7" s="117"/>
    </row>
    <row r="8" spans="4:5" ht="12.75">
      <c r="D8" s="72"/>
      <c r="E8" s="73" t="s">
        <v>161</v>
      </c>
    </row>
    <row r="9" spans="1:6" ht="89.25">
      <c r="A9" s="74" t="s">
        <v>93</v>
      </c>
      <c r="B9" s="74" t="s">
        <v>32</v>
      </c>
      <c r="C9" s="74" t="s">
        <v>194</v>
      </c>
      <c r="D9" s="74" t="s">
        <v>94</v>
      </c>
      <c r="E9" s="74" t="s">
        <v>95</v>
      </c>
      <c r="F9" s="104"/>
    </row>
    <row r="10" spans="1:6" ht="15.75">
      <c r="A10" s="98" t="s">
        <v>0</v>
      </c>
      <c r="B10" s="99" t="s">
        <v>141</v>
      </c>
      <c r="C10" s="76">
        <f>C11+C22</f>
        <v>11125</v>
      </c>
      <c r="D10" s="76">
        <f>D11+D22</f>
        <v>10769.9</v>
      </c>
      <c r="E10" s="76">
        <f>D10/C10*100</f>
        <v>96.80808988764045</v>
      </c>
      <c r="F10" s="104"/>
    </row>
    <row r="11" spans="1:6" ht="15.75">
      <c r="A11" s="98"/>
      <c r="B11" s="75" t="s">
        <v>24</v>
      </c>
      <c r="C11" s="76">
        <f>SUM(C12+C14+C16+C20)</f>
        <v>9353.7</v>
      </c>
      <c r="D11" s="76">
        <f>SUM(D12+D14+D16+D20)</f>
        <v>8964</v>
      </c>
      <c r="E11" s="76">
        <f>D11/C11*100</f>
        <v>95.83373424420282</v>
      </c>
      <c r="F11" s="104"/>
    </row>
    <row r="12" spans="1:6" ht="15.75">
      <c r="A12" s="98" t="s">
        <v>2</v>
      </c>
      <c r="B12" s="75" t="s">
        <v>3</v>
      </c>
      <c r="C12" s="76">
        <f>C13</f>
        <v>2211.6</v>
      </c>
      <c r="D12" s="76">
        <f>D13</f>
        <v>1973.2</v>
      </c>
      <c r="E12" s="76">
        <f aca="true" t="shared" si="0" ref="E12:E56">D12/C12*100</f>
        <v>89.22047386507506</v>
      </c>
      <c r="F12" s="104"/>
    </row>
    <row r="13" spans="1:6" ht="15.75">
      <c r="A13" s="83" t="s">
        <v>4</v>
      </c>
      <c r="B13" s="77" t="s">
        <v>163</v>
      </c>
      <c r="C13" s="78">
        <v>2211.6</v>
      </c>
      <c r="D13" s="78">
        <v>1973.2</v>
      </c>
      <c r="E13" s="78">
        <f t="shared" si="0"/>
        <v>89.22047386507506</v>
      </c>
      <c r="F13" s="104"/>
    </row>
    <row r="14" spans="1:6" ht="47.25">
      <c r="A14" s="98" t="s">
        <v>164</v>
      </c>
      <c r="B14" s="75" t="s">
        <v>165</v>
      </c>
      <c r="C14" s="76">
        <f>SUM(C15)</f>
        <v>1316.5</v>
      </c>
      <c r="D14" s="76">
        <f>SUM(D15)</f>
        <v>1005.8</v>
      </c>
      <c r="E14" s="76">
        <f t="shared" si="0"/>
        <v>76.3995442461071</v>
      </c>
      <c r="F14" s="104"/>
    </row>
    <row r="15" spans="1:6" ht="31.5">
      <c r="A15" s="83" t="s">
        <v>166</v>
      </c>
      <c r="B15" s="77" t="s">
        <v>167</v>
      </c>
      <c r="C15" s="78">
        <v>1316.5</v>
      </c>
      <c r="D15" s="78">
        <v>1005.8</v>
      </c>
      <c r="E15" s="78">
        <f t="shared" si="0"/>
        <v>76.3995442461071</v>
      </c>
      <c r="F15" s="104"/>
    </row>
    <row r="16" spans="1:6" ht="15.75">
      <c r="A16" s="98" t="s">
        <v>7</v>
      </c>
      <c r="B16" s="75" t="s">
        <v>8</v>
      </c>
      <c r="C16" s="76">
        <f>C17+C18+C19</f>
        <v>5797.6</v>
      </c>
      <c r="D16" s="76">
        <f>D17+D18+D19</f>
        <v>5956.4</v>
      </c>
      <c r="E16" s="76">
        <f t="shared" si="0"/>
        <v>102.73906444045811</v>
      </c>
      <c r="F16" s="104"/>
    </row>
    <row r="17" spans="1:6" ht="15.75">
      <c r="A17" s="83" t="s">
        <v>168</v>
      </c>
      <c r="B17" s="77" t="s">
        <v>169</v>
      </c>
      <c r="C17" s="78">
        <v>1380.8</v>
      </c>
      <c r="D17" s="106">
        <v>1404.1</v>
      </c>
      <c r="E17" s="78">
        <f t="shared" si="0"/>
        <v>101.68742757821552</v>
      </c>
      <c r="F17" s="104"/>
    </row>
    <row r="18" spans="1:6" ht="15.75">
      <c r="A18" s="83" t="s">
        <v>64</v>
      </c>
      <c r="B18" s="77" t="s">
        <v>96</v>
      </c>
      <c r="C18" s="78">
        <v>1567.5</v>
      </c>
      <c r="D18" s="78">
        <v>1686.9</v>
      </c>
      <c r="E18" s="78">
        <f t="shared" si="0"/>
        <v>107.61722488038279</v>
      </c>
      <c r="F18" s="104"/>
    </row>
    <row r="19" spans="1:6" ht="15.75">
      <c r="A19" s="83" t="s">
        <v>170</v>
      </c>
      <c r="B19" s="77" t="s">
        <v>97</v>
      </c>
      <c r="C19" s="78">
        <v>2849.3</v>
      </c>
      <c r="D19" s="78">
        <v>2865.4</v>
      </c>
      <c r="E19" s="78">
        <f t="shared" si="0"/>
        <v>100.5650510651739</v>
      </c>
      <c r="F19" s="104"/>
    </row>
    <row r="20" spans="1:6" ht="15.75">
      <c r="A20" s="98" t="s">
        <v>39</v>
      </c>
      <c r="B20" s="75" t="s">
        <v>17</v>
      </c>
      <c r="C20" s="100">
        <f>SUM(C21)</f>
        <v>28</v>
      </c>
      <c r="D20" s="100">
        <f>SUM(D21)</f>
        <v>28.6</v>
      </c>
      <c r="E20" s="100">
        <f t="shared" si="0"/>
        <v>102.14285714285715</v>
      </c>
      <c r="F20" s="104"/>
    </row>
    <row r="21" spans="1:6" s="102" customFormat="1" ht="47.25" customHeight="1">
      <c r="A21" s="77" t="s">
        <v>171</v>
      </c>
      <c r="B21" s="77" t="s">
        <v>172</v>
      </c>
      <c r="C21" s="101">
        <v>28</v>
      </c>
      <c r="D21" s="101">
        <v>28.6</v>
      </c>
      <c r="E21" s="101">
        <f t="shared" si="0"/>
        <v>102.14285714285715</v>
      </c>
      <c r="F21" s="105"/>
    </row>
    <row r="22" spans="1:6" ht="15.75">
      <c r="A22" s="83"/>
      <c r="B22" s="75" t="s">
        <v>25</v>
      </c>
      <c r="C22" s="76">
        <f>C23+C26+C28+C30</f>
        <v>1771.3</v>
      </c>
      <c r="D22" s="76">
        <f>D23+D26+D28+D30</f>
        <v>1805.8999999999999</v>
      </c>
      <c r="E22" s="76">
        <f t="shared" si="0"/>
        <v>101.95336758313103</v>
      </c>
      <c r="F22" s="104"/>
    </row>
    <row r="23" spans="1:6" ht="47.25">
      <c r="A23" s="98" t="s">
        <v>10</v>
      </c>
      <c r="B23" s="75" t="s">
        <v>78</v>
      </c>
      <c r="C23" s="76">
        <f>C24+C25</f>
        <v>1351</v>
      </c>
      <c r="D23" s="76">
        <f>D24+D25</f>
        <v>1346.8</v>
      </c>
      <c r="E23" s="76">
        <f t="shared" si="0"/>
        <v>99.68911917098445</v>
      </c>
      <c r="F23" s="104"/>
    </row>
    <row r="24" spans="1:6" ht="96" customHeight="1">
      <c r="A24" s="83" t="s">
        <v>173</v>
      </c>
      <c r="B24" s="77" t="s">
        <v>174</v>
      </c>
      <c r="C24" s="78">
        <v>1300</v>
      </c>
      <c r="D24" s="78">
        <v>1283.1</v>
      </c>
      <c r="E24" s="78">
        <f t="shared" si="0"/>
        <v>98.69999999999999</v>
      </c>
      <c r="F24" s="104"/>
    </row>
    <row r="25" spans="1:6" ht="94.5">
      <c r="A25" s="83" t="s">
        <v>175</v>
      </c>
      <c r="B25" s="77" t="s">
        <v>176</v>
      </c>
      <c r="C25" s="78">
        <v>51</v>
      </c>
      <c r="D25" s="78">
        <v>63.7</v>
      </c>
      <c r="E25" s="78">
        <f t="shared" si="0"/>
        <v>124.90196078431373</v>
      </c>
      <c r="F25" s="104"/>
    </row>
    <row r="26" spans="1:6" ht="31.5">
      <c r="A26" s="98" t="s">
        <v>11</v>
      </c>
      <c r="B26" s="75" t="s">
        <v>177</v>
      </c>
      <c r="C26" s="76">
        <f>SUM(C27)</f>
        <v>402.5</v>
      </c>
      <c r="D26" s="76">
        <f>SUM(D27)</f>
        <v>437.4</v>
      </c>
      <c r="E26" s="76">
        <f>SUM(E27)</f>
        <v>108.67080745341615</v>
      </c>
      <c r="F26" s="104"/>
    </row>
    <row r="27" spans="1:6" ht="31.5">
      <c r="A27" s="83" t="s">
        <v>178</v>
      </c>
      <c r="B27" s="77" t="s">
        <v>179</v>
      </c>
      <c r="C27" s="78">
        <v>402.5</v>
      </c>
      <c r="D27" s="78">
        <v>437.4</v>
      </c>
      <c r="E27" s="78">
        <f t="shared" si="0"/>
        <v>108.67080745341615</v>
      </c>
      <c r="F27" s="104"/>
    </row>
    <row r="28" spans="1:6" ht="15.75">
      <c r="A28" s="98" t="s">
        <v>205</v>
      </c>
      <c r="B28" s="75" t="s">
        <v>206</v>
      </c>
      <c r="C28" s="76">
        <f>SUM(C29)</f>
        <v>0</v>
      </c>
      <c r="D28" s="76">
        <f>SUM(D29)</f>
        <v>3</v>
      </c>
      <c r="E28" s="76"/>
      <c r="F28" s="104"/>
    </row>
    <row r="29" spans="1:6" ht="47.25">
      <c r="A29" s="77" t="s">
        <v>207</v>
      </c>
      <c r="B29" s="77" t="s">
        <v>208</v>
      </c>
      <c r="C29" s="78"/>
      <c r="D29" s="78">
        <v>3</v>
      </c>
      <c r="E29" s="78"/>
      <c r="F29" s="104"/>
    </row>
    <row r="30" spans="1:6" ht="15.75">
      <c r="A30" s="98" t="s">
        <v>12</v>
      </c>
      <c r="B30" s="75" t="s">
        <v>13</v>
      </c>
      <c r="C30" s="76">
        <f>SUM(C31:C31)</f>
        <v>17.8</v>
      </c>
      <c r="D30" s="76">
        <f>SUM(D31:D31)</f>
        <v>18.7</v>
      </c>
      <c r="E30" s="76">
        <f t="shared" si="0"/>
        <v>105.0561797752809</v>
      </c>
      <c r="F30" s="104"/>
    </row>
    <row r="31" spans="1:6" ht="15.75">
      <c r="A31" s="83" t="s">
        <v>180</v>
      </c>
      <c r="B31" s="77" t="s">
        <v>181</v>
      </c>
      <c r="C31" s="78">
        <v>17.8</v>
      </c>
      <c r="D31" s="78">
        <v>18.7</v>
      </c>
      <c r="E31" s="78">
        <f t="shared" si="0"/>
        <v>105.0561797752809</v>
      </c>
      <c r="F31" s="104"/>
    </row>
    <row r="32" spans="1:6" ht="15.75">
      <c r="A32" s="98" t="s">
        <v>14</v>
      </c>
      <c r="B32" s="75" t="s">
        <v>15</v>
      </c>
      <c r="C32" s="76">
        <f>SUM(C33+C54)</f>
        <v>13649.400000000001</v>
      </c>
      <c r="D32" s="76">
        <f>SUM(D33+D54)</f>
        <v>4699.3</v>
      </c>
      <c r="E32" s="76">
        <f t="shared" si="0"/>
        <v>34.42861957302152</v>
      </c>
      <c r="F32" s="104"/>
    </row>
    <row r="33" spans="1:6" ht="47.25">
      <c r="A33" s="98" t="s">
        <v>18</v>
      </c>
      <c r="B33" s="75" t="s">
        <v>88</v>
      </c>
      <c r="C33" s="76">
        <f>SUM(C34+C40+C47)</f>
        <v>13646.800000000001</v>
      </c>
      <c r="D33" s="76">
        <f>SUM(D34+D40+D47)</f>
        <v>4696.7</v>
      </c>
      <c r="E33" s="76">
        <f t="shared" si="0"/>
        <v>34.41612685757833</v>
      </c>
      <c r="F33" s="104"/>
    </row>
    <row r="34" spans="1:6" ht="31.5">
      <c r="A34" s="98" t="s">
        <v>209</v>
      </c>
      <c r="B34" s="75" t="s">
        <v>210</v>
      </c>
      <c r="C34" s="76">
        <f>SUM(C35)</f>
        <v>5340.1</v>
      </c>
      <c r="D34" s="76">
        <f>SUM(D35)</f>
        <v>4027</v>
      </c>
      <c r="E34" s="76">
        <f>D34/C34*100</f>
        <v>75.41057283571469</v>
      </c>
      <c r="F34" s="104"/>
    </row>
    <row r="35" spans="1:6" ht="31.5">
      <c r="A35" s="98" t="s">
        <v>211</v>
      </c>
      <c r="B35" s="75" t="s">
        <v>212</v>
      </c>
      <c r="C35" s="76">
        <f>SUM(C36)</f>
        <v>5340.1</v>
      </c>
      <c r="D35" s="76">
        <f>SUM(D36)</f>
        <v>4027</v>
      </c>
      <c r="E35" s="76">
        <f>D35/C35*100</f>
        <v>75.41057283571469</v>
      </c>
      <c r="F35" s="104"/>
    </row>
    <row r="36" spans="1:6" s="102" customFormat="1" ht="31.5">
      <c r="A36" s="83" t="s">
        <v>213</v>
      </c>
      <c r="B36" s="77" t="s">
        <v>214</v>
      </c>
      <c r="C36" s="78">
        <f>SUM(C38:C39)</f>
        <v>5340.1</v>
      </c>
      <c r="D36" s="78">
        <f>SUM(D38:D39)</f>
        <v>4027</v>
      </c>
      <c r="E36" s="78">
        <f>D36/C36*100</f>
        <v>75.41057283571469</v>
      </c>
      <c r="F36" s="104"/>
    </row>
    <row r="37" spans="1:6" ht="15.75">
      <c r="A37" s="98"/>
      <c r="B37" s="77" t="s">
        <v>157</v>
      </c>
      <c r="C37" s="76"/>
      <c r="D37" s="76"/>
      <c r="E37" s="76"/>
      <c r="F37" s="104"/>
    </row>
    <row r="38" spans="1:6" s="102" customFormat="1" ht="31.5">
      <c r="A38" s="83"/>
      <c r="B38" s="77" t="s">
        <v>215</v>
      </c>
      <c r="C38" s="78">
        <v>4027</v>
      </c>
      <c r="D38" s="78">
        <v>4027</v>
      </c>
      <c r="E38" s="78">
        <f>D38/C38*100</f>
        <v>100</v>
      </c>
      <c r="F38" s="104"/>
    </row>
    <row r="39" spans="1:6" s="102" customFormat="1" ht="31.5">
      <c r="A39" s="83"/>
      <c r="B39" s="77" t="s">
        <v>216</v>
      </c>
      <c r="C39" s="78">
        <v>1313.1</v>
      </c>
      <c r="D39" s="78"/>
      <c r="E39" s="78">
        <f>D39/C39*100</f>
        <v>0</v>
      </c>
      <c r="F39" s="104"/>
    </row>
    <row r="40" spans="1:6" ht="47.25">
      <c r="A40" s="98" t="s">
        <v>182</v>
      </c>
      <c r="B40" s="75" t="s">
        <v>183</v>
      </c>
      <c r="C40" s="76">
        <f>SUM(C41)</f>
        <v>8106</v>
      </c>
      <c r="D40" s="76">
        <f>SUM(D41)</f>
        <v>469</v>
      </c>
      <c r="E40" s="76">
        <f t="shared" si="0"/>
        <v>5.785837651122625</v>
      </c>
      <c r="F40" s="104"/>
    </row>
    <row r="41" spans="1:6" ht="15.75">
      <c r="A41" s="98" t="s">
        <v>184</v>
      </c>
      <c r="B41" s="75" t="s">
        <v>151</v>
      </c>
      <c r="C41" s="76">
        <f>SUM(C44:C46)</f>
        <v>8106</v>
      </c>
      <c r="D41" s="76">
        <f>D42</f>
        <v>469</v>
      </c>
      <c r="E41" s="76">
        <f t="shared" si="0"/>
        <v>5.785837651122625</v>
      </c>
      <c r="F41" s="104"/>
    </row>
    <row r="42" spans="1:6" s="102" customFormat="1" ht="15.75">
      <c r="A42" s="83" t="s">
        <v>127</v>
      </c>
      <c r="B42" s="77" t="s">
        <v>122</v>
      </c>
      <c r="C42" s="78">
        <f>SUM(C44:C46)</f>
        <v>8106</v>
      </c>
      <c r="D42" s="78">
        <f>SUM(D44:D46)</f>
        <v>469</v>
      </c>
      <c r="E42" s="78">
        <f t="shared" si="0"/>
        <v>5.785837651122625</v>
      </c>
      <c r="F42" s="104"/>
    </row>
    <row r="43" spans="1:6" ht="15.75">
      <c r="A43" s="98"/>
      <c r="B43" s="77" t="s">
        <v>157</v>
      </c>
      <c r="C43" s="76"/>
      <c r="D43" s="76"/>
      <c r="E43" s="76"/>
      <c r="F43" s="104"/>
    </row>
    <row r="44" spans="1:6" s="102" customFormat="1" ht="47.25">
      <c r="A44" s="83"/>
      <c r="B44" s="77" t="s">
        <v>158</v>
      </c>
      <c r="C44" s="78">
        <v>297.4</v>
      </c>
      <c r="D44" s="78">
        <v>297.4</v>
      </c>
      <c r="E44" s="78">
        <f>D44/C44*100</f>
        <v>100</v>
      </c>
      <c r="F44" s="104"/>
    </row>
    <row r="45" spans="1:6" s="102" customFormat="1" ht="157.5">
      <c r="A45" s="83"/>
      <c r="B45" s="77" t="s">
        <v>217</v>
      </c>
      <c r="C45" s="78">
        <v>7637</v>
      </c>
      <c r="D45" s="78">
        <v>0</v>
      </c>
      <c r="E45" s="78">
        <f>D45/C45*100</f>
        <v>0</v>
      </c>
      <c r="F45" s="104"/>
    </row>
    <row r="46" spans="1:6" s="102" customFormat="1" ht="31.5">
      <c r="A46" s="83"/>
      <c r="B46" s="77" t="s">
        <v>185</v>
      </c>
      <c r="C46" s="78">
        <v>171.6</v>
      </c>
      <c r="D46" s="78">
        <v>171.6</v>
      </c>
      <c r="E46" s="78">
        <f t="shared" si="0"/>
        <v>100</v>
      </c>
      <c r="F46" s="104"/>
    </row>
    <row r="47" spans="1:6" ht="31.5">
      <c r="A47" s="98" t="s">
        <v>186</v>
      </c>
      <c r="B47" s="75" t="s">
        <v>146</v>
      </c>
      <c r="C47" s="76">
        <f>SUM(C48+C50)</f>
        <v>200.7</v>
      </c>
      <c r="D47" s="76">
        <f>SUM(D48+D50)</f>
        <v>200.7</v>
      </c>
      <c r="E47" s="76">
        <f t="shared" si="0"/>
        <v>100</v>
      </c>
      <c r="F47" s="104"/>
    </row>
    <row r="48" spans="1:6" ht="47.25">
      <c r="A48" s="98" t="s">
        <v>187</v>
      </c>
      <c r="B48" s="75" t="s">
        <v>188</v>
      </c>
      <c r="C48" s="76">
        <f>SUM(C49)</f>
        <v>199.7</v>
      </c>
      <c r="D48" s="76">
        <f>SUM(D49)</f>
        <v>199.7</v>
      </c>
      <c r="E48" s="76">
        <f t="shared" si="0"/>
        <v>100</v>
      </c>
      <c r="F48" s="104"/>
    </row>
    <row r="49" spans="1:6" ht="47.25">
      <c r="A49" s="83" t="s">
        <v>189</v>
      </c>
      <c r="B49" s="77" t="s">
        <v>190</v>
      </c>
      <c r="C49" s="78">
        <v>199.7</v>
      </c>
      <c r="D49" s="78">
        <v>199.7</v>
      </c>
      <c r="E49" s="78">
        <f t="shared" si="0"/>
        <v>100</v>
      </c>
      <c r="F49" s="104"/>
    </row>
    <row r="50" spans="1:6" ht="47.25">
      <c r="A50" s="98" t="s">
        <v>191</v>
      </c>
      <c r="B50" s="75" t="s">
        <v>150</v>
      </c>
      <c r="C50" s="76">
        <f>SUM(C51)</f>
        <v>1</v>
      </c>
      <c r="D50" s="76">
        <f>SUM(D51)</f>
        <v>1</v>
      </c>
      <c r="E50" s="76">
        <f t="shared" si="0"/>
        <v>100</v>
      </c>
      <c r="F50" s="104"/>
    </row>
    <row r="51" spans="1:6" ht="47.25">
      <c r="A51" s="83" t="s">
        <v>192</v>
      </c>
      <c r="B51" s="77" t="s">
        <v>156</v>
      </c>
      <c r="C51" s="78">
        <f>SUM(C53:C53)</f>
        <v>1</v>
      </c>
      <c r="D51" s="78">
        <f>SUM(D53:D53)</f>
        <v>1</v>
      </c>
      <c r="E51" s="78">
        <f t="shared" si="0"/>
        <v>100</v>
      </c>
      <c r="F51" s="104"/>
    </row>
    <row r="52" spans="1:6" ht="15.75">
      <c r="A52" s="83"/>
      <c r="B52" s="77" t="s">
        <v>157</v>
      </c>
      <c r="C52" s="78"/>
      <c r="D52" s="78"/>
      <c r="E52" s="78"/>
      <c r="F52" s="104"/>
    </row>
    <row r="53" spans="1:6" ht="63">
      <c r="A53" s="83"/>
      <c r="B53" s="77" t="s">
        <v>193</v>
      </c>
      <c r="C53" s="78">
        <v>1</v>
      </c>
      <c r="D53" s="78">
        <v>1</v>
      </c>
      <c r="E53" s="78">
        <f>D53/C53*100</f>
        <v>100</v>
      </c>
      <c r="F53" s="104"/>
    </row>
    <row r="54" spans="1:6" ht="112.5" customHeight="1">
      <c r="A54" s="98" t="s">
        <v>195</v>
      </c>
      <c r="B54" s="75" t="s">
        <v>197</v>
      </c>
      <c r="C54" s="76">
        <f>C55</f>
        <v>2.6</v>
      </c>
      <c r="D54" s="76">
        <f>D55</f>
        <v>2.6</v>
      </c>
      <c r="E54" s="78">
        <f t="shared" si="0"/>
        <v>100</v>
      </c>
      <c r="F54" s="104"/>
    </row>
    <row r="55" spans="1:6" ht="78.75">
      <c r="A55" s="98" t="s">
        <v>196</v>
      </c>
      <c r="B55" s="75" t="s">
        <v>198</v>
      </c>
      <c r="C55" s="76">
        <f>C56</f>
        <v>2.6</v>
      </c>
      <c r="D55" s="76">
        <f>D56</f>
        <v>2.6</v>
      </c>
      <c r="E55" s="78">
        <f t="shared" si="0"/>
        <v>100</v>
      </c>
      <c r="F55" s="104"/>
    </row>
    <row r="56" spans="1:6" s="102" customFormat="1" ht="65.25" customHeight="1">
      <c r="A56" s="83" t="s">
        <v>199</v>
      </c>
      <c r="B56" s="77" t="s">
        <v>200</v>
      </c>
      <c r="C56" s="78">
        <v>2.6</v>
      </c>
      <c r="D56" s="78">
        <v>2.6</v>
      </c>
      <c r="E56" s="78">
        <f t="shared" si="0"/>
        <v>100</v>
      </c>
      <c r="F56" s="104"/>
    </row>
    <row r="57" spans="1:6" s="68" customFormat="1" ht="15.75">
      <c r="A57" s="79"/>
      <c r="B57" s="80" t="s">
        <v>16</v>
      </c>
      <c r="C57" s="81">
        <f>SUM(C10+C32)</f>
        <v>24774.4</v>
      </c>
      <c r="D57" s="81">
        <f>SUM(D10+D32)</f>
        <v>15469.2</v>
      </c>
      <c r="E57" s="81">
        <f>D57/C57*100</f>
        <v>62.44026091449237</v>
      </c>
      <c r="F57" s="104"/>
    </row>
  </sheetData>
  <sheetProtection/>
  <mergeCells count="5">
    <mergeCell ref="A4:E4"/>
    <mergeCell ref="D2:E2"/>
    <mergeCell ref="A6:E6"/>
    <mergeCell ref="A7:E7"/>
    <mergeCell ref="A5:E5"/>
  </mergeCells>
  <printOptions/>
  <pageMargins left="0.8267716535433072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 topLeftCell="A7">
      <selection activeCell="E25" sqref="E25"/>
    </sheetView>
  </sheetViews>
  <sheetFormatPr defaultColWidth="9.00390625" defaultRowHeight="12.75"/>
  <cols>
    <col min="1" max="1" width="15.875" style="82" customWidth="1"/>
    <col min="2" max="2" width="52.75390625" style="82" customWidth="1"/>
    <col min="3" max="3" width="19.25390625" style="82" customWidth="1"/>
    <col min="4" max="4" width="13.75390625" style="82" customWidth="1"/>
    <col min="5" max="5" width="13.375" style="82" customWidth="1"/>
    <col min="6" max="6" width="15.00390625" style="0" customWidth="1"/>
  </cols>
  <sheetData>
    <row r="1" spans="1:5" ht="15.75">
      <c r="A1" s="117" t="s">
        <v>159</v>
      </c>
      <c r="B1" s="117"/>
      <c r="C1" s="117"/>
      <c r="D1" s="117"/>
      <c r="E1" s="117"/>
    </row>
    <row r="2" spans="1:5" ht="15.75">
      <c r="A2" s="117" t="s">
        <v>221</v>
      </c>
      <c r="B2" s="117"/>
      <c r="C2" s="117"/>
      <c r="D2" s="117"/>
      <c r="E2" s="117"/>
    </row>
    <row r="3" spans="1:5" ht="15.75">
      <c r="A3" s="117" t="s">
        <v>160</v>
      </c>
      <c r="B3" s="117"/>
      <c r="C3" s="117"/>
      <c r="D3" s="117"/>
      <c r="E3" s="117"/>
    </row>
    <row r="4" spans="1:5" ht="15.75">
      <c r="A4" s="117" t="s">
        <v>162</v>
      </c>
      <c r="B4" s="117"/>
      <c r="C4" s="117"/>
      <c r="D4" s="117"/>
      <c r="E4" s="117"/>
    </row>
    <row r="5" spans="1:5" ht="15.75">
      <c r="A5" s="84"/>
      <c r="B5" s="84"/>
      <c r="C5" s="84"/>
      <c r="D5" s="84"/>
      <c r="E5" s="73" t="s">
        <v>161</v>
      </c>
    </row>
    <row r="6" spans="1:5" ht="146.25" customHeight="1">
      <c r="A6" s="87" t="s">
        <v>93</v>
      </c>
      <c r="B6" s="85" t="s">
        <v>32</v>
      </c>
      <c r="C6" s="86" t="s">
        <v>203</v>
      </c>
      <c r="D6" s="87" t="s">
        <v>94</v>
      </c>
      <c r="E6" s="87" t="s">
        <v>95</v>
      </c>
    </row>
    <row r="7" spans="1:6" ht="24.75" customHeight="1">
      <c r="A7" s="88" t="s">
        <v>98</v>
      </c>
      <c r="B7" s="89" t="s">
        <v>99</v>
      </c>
      <c r="C7" s="90">
        <f>SUM(C8:C13)</f>
        <v>8004.6</v>
      </c>
      <c r="D7" s="90">
        <f>SUM(D8:D13)</f>
        <v>7249.500000000001</v>
      </c>
      <c r="E7" s="91">
        <f aca="true" t="shared" si="0" ref="E7:E32">D7/C7*100</f>
        <v>90.56667416235665</v>
      </c>
      <c r="F7" s="67"/>
    </row>
    <row r="8" spans="1:6" ht="51" customHeight="1">
      <c r="A8" s="92" t="s">
        <v>152</v>
      </c>
      <c r="B8" s="93" t="s">
        <v>153</v>
      </c>
      <c r="C8" s="94">
        <v>659.5</v>
      </c>
      <c r="D8" s="94">
        <v>659.5</v>
      </c>
      <c r="E8" s="95">
        <f>D8/C8*100</f>
        <v>100</v>
      </c>
      <c r="F8" s="67"/>
    </row>
    <row r="9" spans="1:6" ht="66.75" customHeight="1">
      <c r="A9" s="92" t="s">
        <v>143</v>
      </c>
      <c r="B9" s="93" t="s">
        <v>147</v>
      </c>
      <c r="C9" s="94">
        <v>11</v>
      </c>
      <c r="D9" s="94">
        <v>11</v>
      </c>
      <c r="E9" s="95">
        <f t="shared" si="0"/>
        <v>100</v>
      </c>
      <c r="F9" s="67"/>
    </row>
    <row r="10" spans="1:6" ht="69" customHeight="1">
      <c r="A10" s="92" t="s">
        <v>100</v>
      </c>
      <c r="B10" s="93" t="s">
        <v>148</v>
      </c>
      <c r="C10" s="95">
        <v>5603.4</v>
      </c>
      <c r="D10" s="95">
        <v>5385.6</v>
      </c>
      <c r="E10" s="95">
        <f t="shared" si="0"/>
        <v>96.11307420494701</v>
      </c>
      <c r="F10" s="67"/>
    </row>
    <row r="11" spans="1:6" ht="50.25" customHeight="1">
      <c r="A11" s="92" t="s">
        <v>136</v>
      </c>
      <c r="B11" s="93" t="s">
        <v>137</v>
      </c>
      <c r="C11" s="95">
        <v>41.6</v>
      </c>
      <c r="D11" s="95">
        <v>41.6</v>
      </c>
      <c r="E11" s="95">
        <f t="shared" si="0"/>
        <v>100</v>
      </c>
      <c r="F11" s="67"/>
    </row>
    <row r="12" spans="1:6" ht="16.5" customHeight="1">
      <c r="A12" s="92" t="s">
        <v>101</v>
      </c>
      <c r="B12" s="93" t="s">
        <v>140</v>
      </c>
      <c r="C12" s="95">
        <v>537.2</v>
      </c>
      <c r="D12" s="95"/>
      <c r="E12" s="95"/>
      <c r="F12" s="67"/>
    </row>
    <row r="13" spans="1:6" ht="16.5" customHeight="1">
      <c r="A13" s="92" t="s">
        <v>135</v>
      </c>
      <c r="B13" s="93" t="s">
        <v>68</v>
      </c>
      <c r="C13" s="95">
        <v>1151.9</v>
      </c>
      <c r="D13" s="95">
        <v>1151.8</v>
      </c>
      <c r="E13" s="95">
        <f t="shared" si="0"/>
        <v>99.99131869085856</v>
      </c>
      <c r="F13" s="67"/>
    </row>
    <row r="14" spans="1:6" ht="24.75" customHeight="1">
      <c r="A14" s="88" t="s">
        <v>102</v>
      </c>
      <c r="B14" s="89" t="s">
        <v>103</v>
      </c>
      <c r="C14" s="90">
        <f>C15</f>
        <v>199.7</v>
      </c>
      <c r="D14" s="90">
        <f>D15</f>
        <v>199.7</v>
      </c>
      <c r="E14" s="91">
        <f t="shared" si="0"/>
        <v>100</v>
      </c>
      <c r="F14" s="67"/>
    </row>
    <row r="15" spans="1:6" ht="15" customHeight="1">
      <c r="A15" s="92" t="s">
        <v>104</v>
      </c>
      <c r="B15" s="93" t="s">
        <v>69</v>
      </c>
      <c r="C15" s="95">
        <v>199.7</v>
      </c>
      <c r="D15" s="95">
        <v>199.7</v>
      </c>
      <c r="E15" s="95">
        <f t="shared" si="0"/>
        <v>100</v>
      </c>
      <c r="F15" s="67"/>
    </row>
    <row r="16" spans="1:6" ht="32.25" customHeight="1">
      <c r="A16" s="88" t="s">
        <v>105</v>
      </c>
      <c r="B16" s="80" t="s">
        <v>106</v>
      </c>
      <c r="C16" s="91">
        <f>SUM(C17:C19)</f>
        <v>104.69999999999999</v>
      </c>
      <c r="D16" s="91">
        <f>SUM(D17:D19)</f>
        <v>64.6</v>
      </c>
      <c r="E16" s="91">
        <f t="shared" si="0"/>
        <v>61.700095510983765</v>
      </c>
      <c r="F16" s="67"/>
    </row>
    <row r="17" spans="1:6" ht="48.75" customHeight="1">
      <c r="A17" s="92" t="s">
        <v>107</v>
      </c>
      <c r="B17" s="93" t="s">
        <v>149</v>
      </c>
      <c r="C17" s="95">
        <v>58.1</v>
      </c>
      <c r="D17" s="107">
        <v>58</v>
      </c>
      <c r="E17" s="95">
        <f t="shared" si="0"/>
        <v>99.82788296041308</v>
      </c>
      <c r="F17" s="67"/>
    </row>
    <row r="18" spans="1:6" ht="16.5" customHeight="1">
      <c r="A18" s="92" t="s">
        <v>108</v>
      </c>
      <c r="B18" s="93" t="s">
        <v>70</v>
      </c>
      <c r="C18" s="95">
        <v>40</v>
      </c>
      <c r="D18" s="95" t="s">
        <v>218</v>
      </c>
      <c r="E18" s="95" t="s">
        <v>218</v>
      </c>
      <c r="F18" s="67"/>
    </row>
    <row r="19" spans="1:6" ht="31.5">
      <c r="A19" s="92" t="s">
        <v>219</v>
      </c>
      <c r="B19" s="93" t="s">
        <v>220</v>
      </c>
      <c r="C19" s="95">
        <v>6.6</v>
      </c>
      <c r="D19" s="95">
        <v>6.6</v>
      </c>
      <c r="E19" s="95">
        <v>100</v>
      </c>
      <c r="F19" s="67"/>
    </row>
    <row r="20" spans="1:6" ht="24.75" customHeight="1">
      <c r="A20" s="88" t="s">
        <v>109</v>
      </c>
      <c r="B20" s="89" t="s">
        <v>110</v>
      </c>
      <c r="C20" s="90">
        <f>SUM(C21:C22)</f>
        <v>2323.1</v>
      </c>
      <c r="D20" s="90">
        <f>SUM(D21:D22)</f>
        <v>2314.8</v>
      </c>
      <c r="E20" s="91">
        <f t="shared" si="0"/>
        <v>99.64271878093928</v>
      </c>
      <c r="F20" s="67"/>
    </row>
    <row r="21" spans="1:6" ht="15" customHeight="1">
      <c r="A21" s="92" t="s">
        <v>111</v>
      </c>
      <c r="B21" s="93" t="s">
        <v>71</v>
      </c>
      <c r="C21" s="95">
        <v>30</v>
      </c>
      <c r="D21" s="95">
        <v>30</v>
      </c>
      <c r="E21" s="95">
        <f t="shared" si="0"/>
        <v>100</v>
      </c>
      <c r="F21" s="67"/>
    </row>
    <row r="22" spans="1:6" ht="15" customHeight="1">
      <c r="A22" s="92" t="s">
        <v>144</v>
      </c>
      <c r="B22" s="93" t="s">
        <v>145</v>
      </c>
      <c r="C22" s="95">
        <v>2293.1</v>
      </c>
      <c r="D22" s="95">
        <v>2284.8</v>
      </c>
      <c r="E22" s="95">
        <f t="shared" si="0"/>
        <v>99.63804456848808</v>
      </c>
      <c r="F22" s="67"/>
    </row>
    <row r="23" spans="1:6" ht="24.75" customHeight="1">
      <c r="A23" s="88" t="s">
        <v>112</v>
      </c>
      <c r="B23" s="89" t="s">
        <v>113</v>
      </c>
      <c r="C23" s="90">
        <f>C24+C25+C26</f>
        <v>14239.100000000002</v>
      </c>
      <c r="D23" s="90">
        <f>D24+D25+D26</f>
        <v>5690.5</v>
      </c>
      <c r="E23" s="91">
        <f t="shared" si="0"/>
        <v>39.96390221292076</v>
      </c>
      <c r="F23" s="67"/>
    </row>
    <row r="24" spans="1:6" ht="15" customHeight="1">
      <c r="A24" s="92" t="s">
        <v>114</v>
      </c>
      <c r="B24" s="93" t="s">
        <v>72</v>
      </c>
      <c r="C24" s="95">
        <v>626.7</v>
      </c>
      <c r="D24" s="95">
        <v>479.9</v>
      </c>
      <c r="E24" s="95">
        <f t="shared" si="0"/>
        <v>76.57571405776288</v>
      </c>
      <c r="F24" s="67"/>
    </row>
    <row r="25" spans="1:6" ht="15" customHeight="1">
      <c r="A25" s="92" t="s">
        <v>115</v>
      </c>
      <c r="B25" s="93" t="s">
        <v>73</v>
      </c>
      <c r="C25" s="95">
        <v>9451.1</v>
      </c>
      <c r="D25" s="95">
        <v>1210</v>
      </c>
      <c r="E25" s="95">
        <f t="shared" si="0"/>
        <v>12.80274253790564</v>
      </c>
      <c r="F25" s="67"/>
    </row>
    <row r="26" spans="1:6" ht="15" customHeight="1">
      <c r="A26" s="92" t="s">
        <v>116</v>
      </c>
      <c r="B26" s="93" t="s">
        <v>74</v>
      </c>
      <c r="C26" s="95">
        <v>4161.3</v>
      </c>
      <c r="D26" s="95">
        <v>4000.6</v>
      </c>
      <c r="E26" s="95">
        <f t="shared" si="0"/>
        <v>96.13822603513324</v>
      </c>
      <c r="F26" s="67"/>
    </row>
    <row r="27" spans="1:6" ht="24.75" customHeight="1">
      <c r="A27" s="88" t="s">
        <v>117</v>
      </c>
      <c r="B27" s="89" t="s">
        <v>142</v>
      </c>
      <c r="C27" s="90">
        <f>C28</f>
        <v>3321.1</v>
      </c>
      <c r="D27" s="90">
        <f>D28</f>
        <v>3321.1</v>
      </c>
      <c r="E27" s="91">
        <f t="shared" si="0"/>
        <v>100</v>
      </c>
      <c r="F27" s="67"/>
    </row>
    <row r="28" spans="1:6" ht="24.75" customHeight="1">
      <c r="A28" s="92" t="s">
        <v>118</v>
      </c>
      <c r="B28" s="93" t="s">
        <v>75</v>
      </c>
      <c r="C28" s="95">
        <v>3321.1</v>
      </c>
      <c r="D28" s="95">
        <v>3321.1</v>
      </c>
      <c r="E28" s="95">
        <f t="shared" si="0"/>
        <v>100</v>
      </c>
      <c r="F28" s="67"/>
    </row>
    <row r="29" spans="1:6" ht="24.75" customHeight="1">
      <c r="A29" s="88" t="s">
        <v>119</v>
      </c>
      <c r="B29" s="89" t="s">
        <v>120</v>
      </c>
      <c r="C29" s="90">
        <f>SUM(C30:C31)</f>
        <v>153</v>
      </c>
      <c r="D29" s="90">
        <f>SUM(D30:D31)</f>
        <v>153</v>
      </c>
      <c r="E29" s="91">
        <f t="shared" si="0"/>
        <v>100</v>
      </c>
      <c r="F29" s="67"/>
    </row>
    <row r="30" spans="1:6" ht="15" customHeight="1">
      <c r="A30" s="92" t="s">
        <v>138</v>
      </c>
      <c r="B30" s="93" t="s">
        <v>139</v>
      </c>
      <c r="C30" s="95">
        <v>143</v>
      </c>
      <c r="D30" s="95">
        <v>143</v>
      </c>
      <c r="E30" s="95">
        <f t="shared" si="0"/>
        <v>100</v>
      </c>
      <c r="F30" s="67"/>
    </row>
    <row r="31" spans="1:6" ht="15" customHeight="1">
      <c r="A31" s="92" t="s">
        <v>201</v>
      </c>
      <c r="B31" s="93" t="s">
        <v>202</v>
      </c>
      <c r="C31" s="95">
        <v>10</v>
      </c>
      <c r="D31" s="95">
        <v>10</v>
      </c>
      <c r="E31" s="95">
        <f>D31/C31*100</f>
        <v>100</v>
      </c>
      <c r="F31" s="67"/>
    </row>
    <row r="32" spans="1:6" ht="24.75" customHeight="1">
      <c r="A32" s="96"/>
      <c r="B32" s="89" t="s">
        <v>204</v>
      </c>
      <c r="C32" s="91">
        <f>SUM(C7+C14+C16+C20+C23+C27+C29)</f>
        <v>28345.300000000003</v>
      </c>
      <c r="D32" s="91">
        <f>SUM(D7+D14+D16+D20+D23+D27+D29)</f>
        <v>18993.2</v>
      </c>
      <c r="E32" s="91">
        <f t="shared" si="0"/>
        <v>67.00652312729093</v>
      </c>
      <c r="F32" s="67"/>
    </row>
    <row r="33" spans="3:4" ht="15.75">
      <c r="C33" s="97"/>
      <c r="D33" s="97"/>
    </row>
  </sheetData>
  <sheetProtection/>
  <mergeCells count="4">
    <mergeCell ref="A1:E1"/>
    <mergeCell ref="A3:E3"/>
    <mergeCell ref="A4:E4"/>
    <mergeCell ref="A2:E2"/>
  </mergeCells>
  <printOptions/>
  <pageMargins left="0.8661417322834646" right="0.3937007874015748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OEM_user</cp:lastModifiedBy>
  <cp:lastPrinted>2015-03-16T11:43:32Z</cp:lastPrinted>
  <dcterms:created xsi:type="dcterms:W3CDTF">2007-03-14T07:24:06Z</dcterms:created>
  <dcterms:modified xsi:type="dcterms:W3CDTF">2015-03-18T10:43:59Z</dcterms:modified>
  <cp:category/>
  <cp:version/>
  <cp:contentType/>
  <cp:contentStatus/>
</cp:coreProperties>
</file>