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firstSheet="1" activeTab="1"/>
  </bookViews>
  <sheets>
    <sheet name="ДОХОДЫ" sheetId="1" r:id="rId1"/>
    <sheet name="ДАННЫЕ ДОХОДЫ" sheetId="2" r:id="rId2"/>
    <sheet name="ДАННЫЕ РАСХОДЫ" sheetId="3" r:id="rId3"/>
  </sheets>
  <definedNames/>
  <calcPr fullCalcOnLoad="1"/>
</workbook>
</file>

<file path=xl/sharedStrings.xml><?xml version="1.0" encoding="utf-8"?>
<sst xmlns="http://schemas.openxmlformats.org/spreadsheetml/2006/main" count="299" uniqueCount="283">
  <si>
    <t>1 00 00000 00 0000 000</t>
  </si>
  <si>
    <t>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</si>
  <si>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</si>
  <si>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</si>
  <si>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</si>
  <si>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</si>
  <si>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</si>
  <si>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1 06 00000 00 0000 000</t>
  </si>
  <si>
    <t>НАЛОГИ НА ИМУЩЕСТВО</t>
  </si>
  <si>
    <t>Единый сельскохозяйственный налог</t>
  </si>
  <si>
    <t>1 11 00000 00 0000 000</t>
  </si>
  <si>
    <t>1 14 00000 00 0000 000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</si>
  <si>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</si>
  <si>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</si>
  <si>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</si>
  <si>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</si>
  <si>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</si>
  <si>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ГОСУДАРСТВЕННАЯ ПОШЛИНА</t>
  </si>
  <si>
    <t>2 02 00000 00 0000 000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</si>
  <si>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</si>
  <si>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 передаваемых полномочий субъектов Российской Федерации</t>
  </si>
  <si>
    <t>ОТЧЕТ ОБ ИСПОЛНЕНИИ БЮДЖЕТА</t>
  </si>
  <si>
    <t>Исполнено</t>
  </si>
  <si>
    <t>Прочие безвозмездные поступления</t>
  </si>
  <si>
    <t>НАЛОГОВЫЕ ДОХОДЫ</t>
  </si>
  <si>
    <t>НЕНАЛОГОВЫЕ ДОХОДЫ</t>
  </si>
  <si>
    <t>НАЛОГ НА ДОХОДЫ ФИЗИЧЕСКИХ ЛИЦ</t>
  </si>
  <si>
    <t>ЗЕМЕЛЬНЫЙ НАЛОГ</t>
  </si>
  <si>
    <t>Прочие неналоговые доходы бюджетов поселений</t>
  </si>
  <si>
    <t>1 09 00000 00 0000 000</t>
  </si>
  <si>
    <t>Код строки</t>
  </si>
  <si>
    <t>Код дохода по КД</t>
  </si>
  <si>
    <t>Наименование показателя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</si>
  <si>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</si>
  <si>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</si>
  <si>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</si>
  <si>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</si>
  <si>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</si>
  <si>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ТРАНСПОРТНЫЙ НАЛОГ</t>
  </si>
  <si>
    <t>1 08 00000 00 0000 000</t>
  </si>
  <si>
    <t>1 08 04020 01 0000 110</t>
  </si>
  <si>
    <t>1 13 00000 00 0000 000</t>
  </si>
  <si>
    <t xml:space="preserve"> </t>
  </si>
  <si>
    <t>1 17 05050 10 0000 180</t>
  </si>
  <si>
    <t>1 17 01050 10 0000 180</t>
  </si>
  <si>
    <t>1 05 03000 01 0000 110</t>
  </si>
  <si>
    <t>1 06 01030 10 0000 110</t>
  </si>
  <si>
    <t>1 09 04050 10 0000 110</t>
  </si>
  <si>
    <t>1 11 05010 10 0000 120</t>
  </si>
  <si>
    <t>1 11 09045 10 0000 120</t>
  </si>
  <si>
    <t>1 14 02033 10 0000 000</t>
  </si>
  <si>
    <t>1 14 06014 10 0000 430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</si>
  <si>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</si>
  <si>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</si>
  <si>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межбюджетные трансферты, передаваемые бюджетам поселений</t>
  </si>
  <si>
    <t>к Постановлению главы администрации</t>
  </si>
  <si>
    <t>Приложение</t>
  </si>
  <si>
    <t>Выборгского района Ленинградской области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</si>
  <si>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</si>
  <si>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2 02 04999 10 0000 100</t>
  </si>
  <si>
    <t xml:space="preserve"> 2 07 05000 00 0000 000</t>
  </si>
  <si>
    <t xml:space="preserve"> 2 07 05000 10 0000 180</t>
  </si>
  <si>
    <t>1 19 05000 10 0000 000</t>
  </si>
  <si>
    <t>1 19 05000 10 0000 151</t>
  </si>
  <si>
    <t>1 06 04000 02 0000 110</t>
  </si>
  <si>
    <t>1 06 06000 10 0000 110</t>
  </si>
  <si>
    <t xml:space="preserve"> Администрация МО "Приморское городское поселение" Выборгского района Ленинградской области</t>
  </si>
  <si>
    <t>Наименование органа, организующего исполнение бюджета</t>
  </si>
  <si>
    <t>Обслуживание государственного и муниципального долга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</si>
  <si>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</si>
  <si>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</si>
  <si>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</si>
  <si>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</si>
  <si>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</si>
  <si>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</si>
  <si>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</si>
  <si>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</si>
  <si>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</si>
  <si>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Культура</t>
  </si>
  <si>
    <t>Социальное обеспечение населения</t>
  </si>
  <si>
    <t>Утвержденные бюджетные назначения</t>
  </si>
  <si>
    <t>Неисполненные назначения</t>
  </si>
  <si>
    <t>ДОХОДЫ ОТ ИСПОЛЬЗОВАНИЯ ИМУЩЕСТВА, НАХОДЯЩЕГОСЯ В ГОСУДАРСТВЕННОЙ И МУНИЦИПАЛЬНОЙ СОБСТВЕННОСТИ</t>
  </si>
  <si>
    <t>0503117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</si>
  <si>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</si>
  <si>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обязательсквам, возникшим до 1 января 2006 года),мобилизуемый на территориях поселений</t>
  </si>
  <si>
    <t>ДОХОДЫ ОТ ПРОДАЖИ МАТЕРИАЛЬНЫХ И НЕМАТЕРИАЛЬНЫХ АКТИВОВ</t>
  </si>
  <si>
    <t>Невыясненные поступления, зачисляемые в бюджеты поселений</t>
  </si>
  <si>
    <t xml:space="preserve">Возврат остатков субсидий , субвенций и иных межбюджетных трансфертов,имеющих целевое назначение, прошлых лет из бюджетов поселений </t>
  </si>
  <si>
    <t>ЗАДОЛЖЕННОСТЬ И ПЕРЕРАСЧЕТЫ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</si>
  <si>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</si>
  <si>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ВОЗВРАТ ОСТАТКОВ СУБИДИЙ И ИНЫХ МЕЖБЮДЖЕТНЫХ ТРАНСФЕРТОВ, ИМЕЮЩИХ ЦЕЛЕВОЕ НАЗНАЧЕНИЕ, ПРОШЛЫХ ЛЕТ ИЗ БЮДЖЕТОВ ПОСЕЛЕНИЙ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</si>
  <si>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</si>
  <si>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</si>
  <si>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от ____________________2010г. №____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</si>
  <si>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</si>
  <si>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</si>
  <si>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Код по бюджетной классификации</t>
  </si>
  <si>
    <t>% исполнения к годовым назначениям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</si>
  <si>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</si>
  <si>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</si>
  <si>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</si>
  <si>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</si>
  <si>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</si>
  <si>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</si>
  <si>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</si>
  <si>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</si>
  <si>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000 1 06 00000 00 0000 000</t>
  </si>
  <si>
    <t>Налоги на имущество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</si>
  <si>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</si>
  <si>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</si>
  <si>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</si>
  <si>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</si>
  <si>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</si>
  <si>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Государственная пошлина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</si>
  <si>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</si>
  <si>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</si>
  <si>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</si>
  <si>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</si>
  <si>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</si>
  <si>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</si>
  <si>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</si>
  <si>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</si>
  <si>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000 2 02 03015 10 0000 151</t>
  </si>
  <si>
    <t>000 2 02 03024 10 0000 151</t>
  </si>
  <si>
    <t>000 2 07 05000 10 0000 180</t>
  </si>
  <si>
    <t>Прочие безвозмездные поступления в бюджеты поселений</t>
  </si>
  <si>
    <t>ИТОГО ДОХОДОВ</t>
  </si>
  <si>
    <t xml:space="preserve">0100 </t>
  </si>
  <si>
    <t>Общегосударственные  вопросы</t>
  </si>
  <si>
    <t>0102</t>
  </si>
  <si>
    <t>0104</t>
  </si>
  <si>
    <t>0111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</si>
  <si>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</si>
  <si>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</si>
  <si>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</si>
  <si>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</si>
  <si>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</si>
  <si>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</si>
  <si>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</si>
  <si>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0400</t>
  </si>
  <si>
    <t>Национальная экономика</t>
  </si>
  <si>
    <t>0405</t>
  </si>
  <si>
    <t>0408</t>
  </si>
  <si>
    <t>0500</t>
  </si>
  <si>
    <t>Жилищно- коммунальное хозяйство</t>
  </si>
  <si>
    <t>0501</t>
  </si>
  <si>
    <t>0502</t>
  </si>
  <si>
    <t>0503</t>
  </si>
  <si>
    <t>0700</t>
  </si>
  <si>
    <t>Образование</t>
  </si>
  <si>
    <t>0707</t>
  </si>
  <si>
    <t>0800</t>
  </si>
  <si>
    <t>0801</t>
  </si>
  <si>
    <t>1000</t>
  </si>
  <si>
    <t>Социальная политика</t>
  </si>
  <si>
    <t>1003</t>
  </si>
  <si>
    <t>1100</t>
  </si>
  <si>
    <t>ИТОГО РАСХОДОВ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</si>
  <si>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</si>
  <si>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</si>
  <si>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Прочие субсидии бюджетам поселений</t>
  </si>
  <si>
    <t xml:space="preserve">муниципального образования </t>
  </si>
  <si>
    <t>"Приморское городское поселение"</t>
  </si>
  <si>
    <t>202 02088 10 0001 151</t>
  </si>
  <si>
    <t>2 02 02089 10 0001 151</t>
  </si>
  <si>
    <t>2 02 02999 10 0000 151</t>
  </si>
  <si>
    <t>000 1 17 05050 10 0000 180</t>
  </si>
  <si>
    <t>000 1 06 01030 10 0000 110</t>
  </si>
  <si>
    <t>000 1 11 09045 10 0000 120</t>
  </si>
  <si>
    <t>000 1 17 01050 10 0000 180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</si>
  <si>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</si>
  <si>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</si>
  <si>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</si>
  <si>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 предприятий, в том числе казенных), в части реализации основных средств по указанному имуществу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</si>
  <si>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 жилищного фонда за счет средств бюджетов</t>
  </si>
  <si>
    <t>Другие  вопросы в области национальной экономики</t>
  </si>
  <si>
    <t>0412</t>
  </si>
  <si>
    <t xml:space="preserve"> 2 02 03024 10 0000 151</t>
  </si>
  <si>
    <t xml:space="preserve"> 2 02 03015 10 0000 151</t>
  </si>
  <si>
    <t>000 1 11 05035 10 0000 120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</si>
  <si>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</si>
  <si>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</si>
  <si>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безвозмездные поступления </t>
  </si>
  <si>
    <t>0113</t>
  </si>
  <si>
    <t>1101</t>
  </si>
  <si>
    <t>Физическая культура и спорт</t>
  </si>
  <si>
    <t>1300</t>
  </si>
  <si>
    <t>1301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</si>
  <si>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</si>
  <si>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</si>
  <si>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1001</t>
  </si>
  <si>
    <t>Пенсионное обеспечение</t>
  </si>
  <si>
    <t>Резервные фонды</t>
  </si>
  <si>
    <t>000 1 08 04020 01 0000 110</t>
  </si>
  <si>
    <t>Налоговые доходы</t>
  </si>
  <si>
    <t>Неналоговые доходы</t>
  </si>
  <si>
    <t>000 1 01 02010 01 0000 110</t>
  </si>
  <si>
    <t>000 1 01 02030 01 0000 110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</si>
  <si>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</si>
  <si>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</si>
  <si>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</si>
  <si>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</si>
  <si>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000 1 06 06013 10 0000 110</t>
  </si>
  <si>
    <t>000 1 06 06023 10 0000 110</t>
  </si>
  <si>
    <t>НАЛОГОВЫЕ И НЕНАЛОГОВЫЕ ДОХОДЫ</t>
  </si>
  <si>
    <t>Налог на доходы физических лиц с доходов с доходов, полученных физическими лицами, являющимися налоговыми резидентами Российской Федерации в  виде  дивидендов от 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</si>
  <si>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</si>
  <si>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Земельный налог, взимаемый по ставкам, установленным в соответствии с подпунктом 1 пункта 1 статьи  394 Налогового кодекса Российской Федерации и     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</si>
  <si>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 1 статьи 394 Налогового кодекса Российской Федерации и     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</si>
  <si>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 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</si>
  <si>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</si>
  <si>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бюджетных и автономных учреждений, а также имущества муниципальных унитарных </t>
  </si>
  <si>
    <t xml:space="preserve">Прочие субсидии бюджетам поселений </t>
  </si>
  <si>
    <t>Субвенции бюджетам поселений на осуществление первичного воинского учета на территориях,  где отсутствуют военные комиссариаты</t>
  </si>
  <si>
    <t>Культура, кинематография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</si>
  <si>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</si>
  <si>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</si>
  <si>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000 1 11 05013 10 0000 120</t>
  </si>
  <si>
    <t>000 1 14 06013 10 0000 430</t>
  </si>
  <si>
    <t>0103</t>
  </si>
  <si>
    <t>0409</t>
  </si>
  <si>
    <t>Дорожное хозяйство (дорожные фонды)</t>
  </si>
  <si>
    <t xml:space="preserve">Физическая культура </t>
  </si>
  <si>
    <t>000 2 07 00000 00 0000 180</t>
  </si>
  <si>
    <t>000 1 14 02053 10 0000 410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</si>
  <si>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</si>
  <si>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000 2 02 02999 00 0000 151</t>
  </si>
  <si>
    <t>Прочие субсидии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</si>
  <si>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</si>
  <si>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Обеспечение стимулирующих выплат основному персоналу муниципальных музеев и библиотек</t>
  </si>
  <si>
    <t>Долгосрочная целевая программа "Жильё для молодёжи на 2012-2015 годы"</t>
  </si>
  <si>
    <t>Долгосрочная целевая программа "Развитие информационного общества в Ленинградской области" на 2011-2013 годы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</si>
  <si>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</si>
  <si>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</si>
  <si>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 xml:space="preserve">000 2 02 03000 00 0000 151 </t>
  </si>
  <si>
    <t>Субвенции бюджетам субъектов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</si>
  <si>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</si>
  <si>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000 2 18 05000 10 0000 151</t>
  </si>
  <si>
    <t>000 2 18 05010 10 0000 151</t>
  </si>
  <si>
    <t>000 2 18 00000 00 0000 000</t>
  </si>
  <si>
    <t>000 2 18 00000 00 0000 151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</si>
  <si>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</si>
  <si>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</si>
  <si>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</si>
  <si>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</si>
  <si>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Данные об исполнении бюджета муниципального образования "Приморское городское поселение" Выборгского района Ленинградской области за 2012 год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</si>
  <si>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</si>
  <si>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</si>
  <si>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000 2 02 02077 00 0000 151</t>
  </si>
  <si>
    <t>Приложение 1</t>
  </si>
  <si>
    <t>к пояснительной записке</t>
  </si>
  <si>
    <t>(тысяч рублей.)</t>
  </si>
  <si>
    <t>1. Доходы</t>
  </si>
  <si>
    <t>2.  Расходы</t>
  </si>
  <si>
    <t xml:space="preserve">Исполнено </t>
  </si>
  <si>
    <t>000 1 11 05000 00 0000 120</t>
  </si>
  <si>
    <t>000 2 02 02077 10 0000 151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</si>
  <si>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</si>
  <si>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</si>
  <si>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000 2 02 02999 10 0000 151</t>
  </si>
  <si>
    <t>в том числе</t>
  </si>
  <si>
    <t xml:space="preserve">000 2 02 03015 00 0000 151 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</si>
  <si>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</si>
  <si>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</si>
  <si>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Субвенции бюджетам на осуществление первичного воинского учета на территориях,  где отсутствуют военные комиссариаты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</si>
  <si>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</si>
  <si>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</si>
  <si>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</si>
  <si>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Субвенции местным бюджетам на выполнение передаваемых полномочий субъектов Российской Федерации</t>
  </si>
  <si>
    <t>000 1 06 01000 00 0000 110</t>
  </si>
  <si>
    <t>Налог на имущество физических лиц</t>
  </si>
  <si>
    <t>000 1 08 04000 01 0000 110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</si>
  <si>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</si>
  <si>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</si>
  <si>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</si>
  <si>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</si>
  <si>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</si>
  <si>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</si>
  <si>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000 1 17 05000 00 0000 180</t>
  </si>
  <si>
    <t xml:space="preserve">Прочие неналоговые доходы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</si>
  <si>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</si>
  <si>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000 1 14 02000 00 0000 000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</si>
</sst>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1" fillId="0" borderId="13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4" fontId="3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165" fontId="2" fillId="0" borderId="13" xfId="0" applyNumberFormat="1" applyFont="1" applyBorder="1" applyAlignment="1">
      <alignment vertical="top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165" fontId="0" fillId="0" borderId="13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165" fontId="0" fillId="0" borderId="13" xfId="57" applyNumberFormat="1" applyFont="1" applyBorder="1" applyAlignment="1">
      <alignment vertical="top"/>
    </xf>
    <xf numFmtId="0" fontId="0" fillId="0" borderId="13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NumberFormat="1" applyFont="1" applyBorder="1" applyAlignment="1" applyProtection="1">
      <alignment vertical="top" wrapText="1"/>
      <protection locked="0"/>
    </xf>
    <xf numFmtId="165" fontId="0" fillId="0" borderId="12" xfId="0" applyNumberFormat="1" applyFont="1" applyBorder="1" applyAlignment="1">
      <alignment vertical="top" wrapText="1"/>
    </xf>
    <xf numFmtId="165" fontId="0" fillId="0" borderId="12" xfId="0" applyNumberFormat="1" applyFont="1" applyBorder="1" applyAlignment="1">
      <alignment vertical="top"/>
    </xf>
    <xf numFmtId="165" fontId="0" fillId="0" borderId="13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65" fontId="0" fillId="0" borderId="13" xfId="0" applyNumberFormat="1" applyFont="1" applyBorder="1" applyAlignment="1">
      <alignment vertical="top"/>
    </xf>
    <xf numFmtId="165" fontId="2" fillId="0" borderId="13" xfId="57" applyNumberFormat="1" applyFont="1" applyBorder="1" applyAlignment="1">
      <alignment vertical="top"/>
    </xf>
    <xf numFmtId="49" fontId="2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165" fontId="2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zoomScalePageLayoutView="0" workbookViewId="0" topLeftCell="A46">
      <selection activeCell="A11" sqref="A11:D11"/>
    </sheetView>
  </sheetViews>
  <sheetFormatPr defaultColWidth="9.00390625" defaultRowHeight="12.75"/>
  <cols>
    <col min="1" max="1" width="35.25390625" style="0" customWidth="1"/>
    <col min="2" max="2" width="5.875" style="0" customWidth="1"/>
    <col min="3" max="3" width="18.875" style="0" customWidth="1"/>
    <col min="4" max="4" width="12.125" style="0" customWidth="1"/>
    <col min="5" max="5" width="13.25390625" style="0" customWidth="1"/>
    <col min="6" max="6" width="13.00390625" style="0" customWidth="1"/>
  </cols>
  <sheetData>
    <row r="1" spans="4:6" ht="12.75">
      <c r="D1" s="123" t="s">
        <v>56</v>
      </c>
      <c r="E1" s="123"/>
      <c r="F1" s="123"/>
    </row>
    <row r="2" spans="2:6" ht="12.75">
      <c r="B2" s="22"/>
      <c r="D2" s="123" t="s">
        <v>55</v>
      </c>
      <c r="E2" s="123"/>
      <c r="F2" s="123"/>
    </row>
    <row r="3" spans="3:6" ht="12.75">
      <c r="C3" s="22"/>
      <c r="D3" s="123" t="s">
        <v>162</v>
      </c>
      <c r="E3" s="123"/>
      <c r="F3" s="123"/>
    </row>
    <row r="4" spans="3:6" ht="12.75">
      <c r="C4" s="22"/>
      <c r="D4" s="123" t="s">
        <v>163</v>
      </c>
      <c r="E4" s="123"/>
      <c r="F4" s="123"/>
    </row>
    <row r="5" spans="4:6" ht="12.75">
      <c r="D5" s="123" t="s">
        <v>57</v>
      </c>
      <c r="E5" s="123"/>
      <c r="F5" s="123"/>
    </row>
    <row r="6" spans="4:6" ht="12.75">
      <c r="D6" s="123" t="s">
        <v>94</v>
      </c>
      <c r="E6" s="123"/>
      <c r="F6" s="123"/>
    </row>
    <row r="7" spans="4:6" ht="12.75">
      <c r="D7" s="23"/>
      <c r="E7" s="23"/>
      <c r="F7" s="23"/>
    </row>
    <row r="8" spans="1:6" ht="12.75">
      <c r="A8" s="124" t="s">
        <v>21</v>
      </c>
      <c r="B8" s="124"/>
      <c r="C8" s="124"/>
      <c r="D8" s="124"/>
      <c r="E8" s="124"/>
      <c r="F8" s="17" t="s">
        <v>33</v>
      </c>
    </row>
    <row r="9" spans="1:6" ht="12.75">
      <c r="A9" s="21"/>
      <c r="B9" s="124"/>
      <c r="C9" s="124"/>
      <c r="D9" s="21"/>
      <c r="E9" s="21"/>
      <c r="F9" s="29" t="s">
        <v>83</v>
      </c>
    </row>
    <row r="10" spans="1:256" s="20" customFormat="1" ht="12.75">
      <c r="A10" s="127" t="s">
        <v>67</v>
      </c>
      <c r="B10" s="127"/>
      <c r="C10" s="127"/>
      <c r="D10" s="127"/>
      <c r="E10" s="18" t="s">
        <v>34</v>
      </c>
      <c r="F10" s="1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ht="13.5" customHeight="1">
      <c r="A11" s="128" t="s">
        <v>66</v>
      </c>
      <c r="B11" s="129"/>
      <c r="C11" s="129"/>
      <c r="D11" s="129"/>
      <c r="E11" s="18" t="s">
        <v>35</v>
      </c>
      <c r="F11" s="17"/>
    </row>
    <row r="12" spans="1:6" ht="12.75">
      <c r="A12" s="127" t="s">
        <v>37</v>
      </c>
      <c r="B12" s="127"/>
      <c r="C12" s="127"/>
      <c r="D12" s="127"/>
      <c r="E12" s="18" t="s">
        <v>36</v>
      </c>
      <c r="F12" s="17">
        <v>41215508000</v>
      </c>
    </row>
    <row r="13" spans="1:6" ht="12.75">
      <c r="A13" s="130" t="s">
        <v>95</v>
      </c>
      <c r="B13" s="131"/>
      <c r="C13" s="131"/>
      <c r="D13" s="131"/>
      <c r="E13" s="13"/>
      <c r="F13" s="17"/>
    </row>
    <row r="14" spans="1:6" ht="12.75">
      <c r="A14" s="130" t="s">
        <v>96</v>
      </c>
      <c r="B14" s="131"/>
      <c r="C14" s="131"/>
      <c r="D14" s="131"/>
      <c r="E14" s="13"/>
      <c r="F14" s="17">
        <v>383</v>
      </c>
    </row>
    <row r="15" spans="1:6" ht="12.75">
      <c r="A15" s="125"/>
      <c r="B15" s="125"/>
      <c r="C15" s="125"/>
      <c r="D15" s="125"/>
      <c r="E15" s="125"/>
      <c r="F15" s="125"/>
    </row>
    <row r="16" spans="1:256" s="2" customFormat="1" ht="12.75">
      <c r="A16" s="126"/>
      <c r="B16" s="126"/>
      <c r="C16" s="126"/>
      <c r="D16" s="126"/>
      <c r="E16" s="126"/>
      <c r="F16" s="12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6" ht="33.75" customHeight="1">
      <c r="A17" s="27" t="s">
        <v>32</v>
      </c>
      <c r="B17" s="60" t="s">
        <v>30</v>
      </c>
      <c r="C17" s="27" t="s">
        <v>31</v>
      </c>
      <c r="D17" s="27" t="s">
        <v>80</v>
      </c>
      <c r="E17" s="28" t="s">
        <v>22</v>
      </c>
      <c r="F17" s="28" t="s">
        <v>81</v>
      </c>
    </row>
    <row r="18" spans="1:6" ht="12.75">
      <c r="A18" s="50" t="s">
        <v>1</v>
      </c>
      <c r="B18" s="61"/>
      <c r="C18" s="70" t="s">
        <v>0</v>
      </c>
      <c r="D18" s="5">
        <f>D19+D32</f>
        <v>61311000</v>
      </c>
      <c r="E18" s="5">
        <f>E19+E32</f>
        <v>55561703.67</v>
      </c>
      <c r="F18" s="6">
        <f>SUM(D18-E18)</f>
        <v>5749296.329999998</v>
      </c>
    </row>
    <row r="19" spans="1:6" ht="12.75">
      <c r="A19" s="50" t="s">
        <v>24</v>
      </c>
      <c r="B19" s="61"/>
      <c r="C19" s="70"/>
      <c r="D19" s="5">
        <f>D20+D22+D24+D28</f>
        <v>35581300</v>
      </c>
      <c r="E19" s="5">
        <f>E20+E22+E24+E28+E30</f>
        <v>29284596.45</v>
      </c>
      <c r="F19" s="6">
        <f aca="true" t="shared" si="0" ref="F19:F56">SUM(D19-E19)</f>
        <v>6296703.550000001</v>
      </c>
    </row>
    <row r="20" spans="1:6" ht="12.75">
      <c r="A20" s="50" t="s">
        <v>3</v>
      </c>
      <c r="B20" s="62"/>
      <c r="C20" s="71" t="s">
        <v>2</v>
      </c>
      <c r="D20" s="5">
        <f>D21</f>
        <v>21862000</v>
      </c>
      <c r="E20" s="5">
        <f>E21</f>
        <v>15077136.04</v>
      </c>
      <c r="F20" s="6">
        <f t="shared" si="0"/>
        <v>6784863.960000001</v>
      </c>
    </row>
    <row r="21" spans="1:256" s="1" customFormat="1" ht="12.75">
      <c r="A21" s="24" t="s">
        <v>26</v>
      </c>
      <c r="B21" s="61"/>
      <c r="C21" s="72" t="s">
        <v>4</v>
      </c>
      <c r="D21" s="7">
        <v>21862000</v>
      </c>
      <c r="E21" s="7">
        <v>15077136.04</v>
      </c>
      <c r="F21" s="8">
        <f t="shared" si="0"/>
        <v>6784863.960000001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6" ht="12.75">
      <c r="A22" s="50" t="s">
        <v>6</v>
      </c>
      <c r="B22" s="62"/>
      <c r="C22" s="73" t="s">
        <v>5</v>
      </c>
      <c r="D22" s="5">
        <f>D23</f>
        <v>60000</v>
      </c>
      <c r="E22" s="5">
        <f>E23</f>
        <v>268727.67</v>
      </c>
      <c r="F22" s="6">
        <f t="shared" si="0"/>
        <v>-208727.66999999998</v>
      </c>
    </row>
    <row r="23" spans="1:256" s="1" customFormat="1" ht="12.75">
      <c r="A23" s="4" t="s">
        <v>9</v>
      </c>
      <c r="B23" s="61"/>
      <c r="C23" s="72" t="s">
        <v>45</v>
      </c>
      <c r="D23" s="7">
        <v>60000</v>
      </c>
      <c r="E23" s="7">
        <v>268727.67</v>
      </c>
      <c r="F23" s="8">
        <f t="shared" si="0"/>
        <v>-208727.66999999998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6" ht="12.75">
      <c r="A24" s="50" t="s">
        <v>8</v>
      </c>
      <c r="B24" s="62"/>
      <c r="C24" s="73" t="s">
        <v>7</v>
      </c>
      <c r="D24" s="5">
        <f>D25+D26+D27</f>
        <v>13614300</v>
      </c>
      <c r="E24" s="5">
        <f>SUM(E25:E27)</f>
        <v>13845346.43</v>
      </c>
      <c r="F24" s="6">
        <f t="shared" si="0"/>
        <v>-231046.4299999997</v>
      </c>
    </row>
    <row r="25" spans="1:256" s="1" customFormat="1" ht="45">
      <c r="A25" s="31" t="s">
        <v>171</v>
      </c>
      <c r="B25" s="61"/>
      <c r="C25" s="72" t="s">
        <v>46</v>
      </c>
      <c r="D25" s="7">
        <v>1067300</v>
      </c>
      <c r="E25" s="7">
        <v>1516321.39</v>
      </c>
      <c r="F25" s="8">
        <f t="shared" si="0"/>
        <v>-449021.3899999999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" customFormat="1" ht="12.75">
      <c r="A26" s="30" t="s">
        <v>38</v>
      </c>
      <c r="B26" s="61"/>
      <c r="C26" s="72" t="s">
        <v>64</v>
      </c>
      <c r="D26" s="7">
        <v>4151300</v>
      </c>
      <c r="E26" s="7">
        <v>4438478.02</v>
      </c>
      <c r="F26" s="8">
        <f t="shared" si="0"/>
        <v>-287178.01999999955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6" ht="12.75">
      <c r="A27" s="24" t="s">
        <v>27</v>
      </c>
      <c r="B27" s="61"/>
      <c r="C27" s="74" t="s">
        <v>65</v>
      </c>
      <c r="D27" s="7">
        <v>8395700</v>
      </c>
      <c r="E27" s="7">
        <v>7890547.02</v>
      </c>
      <c r="F27" s="8">
        <f t="shared" si="0"/>
        <v>505152.98000000045</v>
      </c>
    </row>
    <row r="28" spans="1:256" s="1" customFormat="1" ht="12" customHeight="1">
      <c r="A28" s="50" t="s">
        <v>17</v>
      </c>
      <c r="B28" s="61"/>
      <c r="C28" s="70" t="s">
        <v>39</v>
      </c>
      <c r="D28" s="5">
        <f>D29</f>
        <v>45000</v>
      </c>
      <c r="E28" s="5">
        <f>E29</f>
        <v>71840</v>
      </c>
      <c r="F28" s="6">
        <f t="shared" si="0"/>
        <v>-26840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68.25" customHeight="1">
      <c r="A29" s="31" t="s">
        <v>84</v>
      </c>
      <c r="B29" s="61"/>
      <c r="C29" s="72" t="s">
        <v>40</v>
      </c>
      <c r="D29" s="7">
        <v>45000</v>
      </c>
      <c r="E29" s="7">
        <v>71840</v>
      </c>
      <c r="F29" s="8">
        <f t="shared" si="0"/>
        <v>-26840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" customFormat="1" ht="36" customHeight="1">
      <c r="A30" s="49" t="s">
        <v>89</v>
      </c>
      <c r="B30" s="62"/>
      <c r="C30" s="70" t="s">
        <v>29</v>
      </c>
      <c r="D30" s="5">
        <f>D31</f>
        <v>0</v>
      </c>
      <c r="E30" s="9">
        <f>E31</f>
        <v>21546.31</v>
      </c>
      <c r="F30" s="6">
        <f t="shared" si="0"/>
        <v>-21546.31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" customFormat="1" ht="48.75" customHeight="1">
      <c r="A31" s="45" t="s">
        <v>85</v>
      </c>
      <c r="B31" s="63"/>
      <c r="C31" s="72" t="s">
        <v>47</v>
      </c>
      <c r="D31" s="7">
        <v>0</v>
      </c>
      <c r="E31" s="7">
        <v>21546.31</v>
      </c>
      <c r="F31" s="8">
        <f t="shared" si="0"/>
        <v>-21546.31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" customFormat="1" ht="14.25" customHeight="1">
      <c r="A32" s="50" t="s">
        <v>25</v>
      </c>
      <c r="B32" s="61"/>
      <c r="C32" s="70"/>
      <c r="D32" s="5">
        <f>D33+D36+D38+D41</f>
        <v>25729700</v>
      </c>
      <c r="E32" s="5">
        <f>E33+E36+E38+E41</f>
        <v>26277107.220000003</v>
      </c>
      <c r="F32" s="6">
        <f t="shared" si="0"/>
        <v>-547407.2200000025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ht="47.25" customHeight="1">
      <c r="A33" s="44" t="s">
        <v>82</v>
      </c>
      <c r="B33" s="62"/>
      <c r="C33" s="70" t="s">
        <v>10</v>
      </c>
      <c r="D33" s="5">
        <f>D34+D35</f>
        <v>21542900</v>
      </c>
      <c r="E33" s="5">
        <f>E34+E35</f>
        <v>22604102.98</v>
      </c>
      <c r="F33" s="6">
        <f t="shared" si="0"/>
        <v>-1061202.9800000004</v>
      </c>
    </row>
    <row r="34" spans="1:256" s="1" customFormat="1" ht="79.5" customHeight="1">
      <c r="A34" s="45" t="s">
        <v>172</v>
      </c>
      <c r="B34" s="61"/>
      <c r="C34" s="72" t="s">
        <v>48</v>
      </c>
      <c r="D34" s="7">
        <v>19325900</v>
      </c>
      <c r="E34" s="7">
        <v>21307545.28</v>
      </c>
      <c r="F34" s="8">
        <f t="shared" si="0"/>
        <v>-1981645.2800000012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6" ht="69" customHeight="1">
      <c r="A35" s="15" t="s">
        <v>173</v>
      </c>
      <c r="B35" s="63"/>
      <c r="C35" s="75" t="s">
        <v>49</v>
      </c>
      <c r="D35" s="8">
        <v>2217000</v>
      </c>
      <c r="E35" s="8">
        <v>1296557.7</v>
      </c>
      <c r="F35" s="8">
        <f t="shared" si="0"/>
        <v>920442.3</v>
      </c>
    </row>
    <row r="36" spans="1:6" ht="24.75" customHeight="1">
      <c r="A36" s="49" t="s">
        <v>90</v>
      </c>
      <c r="B36" s="63"/>
      <c r="C36" s="76" t="s">
        <v>41</v>
      </c>
      <c r="D36" s="6">
        <f>D37</f>
        <v>413600</v>
      </c>
      <c r="E36" s="6">
        <f>E37</f>
        <v>293761.3</v>
      </c>
      <c r="F36" s="6">
        <f t="shared" si="0"/>
        <v>119838.70000000001</v>
      </c>
    </row>
    <row r="37" spans="1:6" ht="36" customHeight="1">
      <c r="A37" s="31" t="s">
        <v>53</v>
      </c>
      <c r="B37" s="63"/>
      <c r="C37" s="74" t="s">
        <v>52</v>
      </c>
      <c r="D37" s="8">
        <v>413600</v>
      </c>
      <c r="E37" s="8">
        <v>293761.3</v>
      </c>
      <c r="F37" s="8">
        <f t="shared" si="0"/>
        <v>119838.70000000001</v>
      </c>
    </row>
    <row r="38" spans="1:256" s="2" customFormat="1" ht="24.75" customHeight="1">
      <c r="A38" s="14" t="s">
        <v>86</v>
      </c>
      <c r="B38" s="64"/>
      <c r="C38" s="25" t="s">
        <v>11</v>
      </c>
      <c r="D38" s="6">
        <f>D39+D40</f>
        <v>3264400</v>
      </c>
      <c r="E38" s="6">
        <f>E39+E40</f>
        <v>2848648.42</v>
      </c>
      <c r="F38" s="6">
        <f t="shared" si="0"/>
        <v>415751.5800000001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6" ht="78.75" customHeight="1">
      <c r="A39" s="12" t="s">
        <v>174</v>
      </c>
      <c r="B39" s="65"/>
      <c r="C39" s="77" t="s">
        <v>50</v>
      </c>
      <c r="D39" s="8">
        <v>300000</v>
      </c>
      <c r="E39" s="8"/>
      <c r="F39" s="8">
        <f t="shared" si="0"/>
        <v>300000</v>
      </c>
    </row>
    <row r="40" spans="1:6" ht="45" customHeight="1">
      <c r="A40" s="42" t="s">
        <v>58</v>
      </c>
      <c r="B40" s="65"/>
      <c r="C40" s="78" t="s">
        <v>51</v>
      </c>
      <c r="D40" s="7">
        <v>2964400</v>
      </c>
      <c r="E40" s="7">
        <v>2848648.42</v>
      </c>
      <c r="F40" s="8">
        <f t="shared" si="0"/>
        <v>115751.58000000007</v>
      </c>
    </row>
    <row r="41" spans="1:256" s="1" customFormat="1" ht="13.5" customHeight="1">
      <c r="A41" s="10" t="s">
        <v>13</v>
      </c>
      <c r="B41" s="64"/>
      <c r="C41" s="25" t="s">
        <v>12</v>
      </c>
      <c r="D41" s="6">
        <f>D42+D43</f>
        <v>508800</v>
      </c>
      <c r="E41" s="5">
        <f>E42+E43</f>
        <v>530594.52</v>
      </c>
      <c r="F41" s="6">
        <f t="shared" si="0"/>
        <v>-21794.52000000002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" customFormat="1" ht="23.25" customHeight="1">
      <c r="A42" s="46" t="s">
        <v>87</v>
      </c>
      <c r="B42" s="16"/>
      <c r="C42" s="43" t="s">
        <v>44</v>
      </c>
      <c r="D42" s="7">
        <v>0</v>
      </c>
      <c r="E42" s="7">
        <v>-320</v>
      </c>
      <c r="F42" s="8">
        <f t="shared" si="0"/>
        <v>320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" customFormat="1" ht="23.25" customHeight="1">
      <c r="A43" s="42" t="s">
        <v>28</v>
      </c>
      <c r="B43" s="65"/>
      <c r="C43" s="43" t="s">
        <v>43</v>
      </c>
      <c r="D43" s="7">
        <v>508800</v>
      </c>
      <c r="E43" s="7">
        <v>530914.52</v>
      </c>
      <c r="F43" s="8">
        <f t="shared" si="0"/>
        <v>-22114.52000000002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" customFormat="1" ht="45.75" customHeight="1">
      <c r="A44" s="47" t="s">
        <v>91</v>
      </c>
      <c r="B44" s="65"/>
      <c r="C44" s="25" t="s">
        <v>62</v>
      </c>
      <c r="D44" s="5"/>
      <c r="E44" s="5">
        <v>-983.72</v>
      </c>
      <c r="F44" s="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" customFormat="1" ht="48" customHeight="1">
      <c r="A45" s="42" t="s">
        <v>88</v>
      </c>
      <c r="B45" s="65"/>
      <c r="C45" s="43" t="s">
        <v>63</v>
      </c>
      <c r="D45" s="7"/>
      <c r="E45" s="7">
        <v>-983.72</v>
      </c>
      <c r="F45" s="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6" ht="18" customHeight="1">
      <c r="A46" s="48" t="s">
        <v>15</v>
      </c>
      <c r="B46" s="16"/>
      <c r="C46" s="59" t="s">
        <v>14</v>
      </c>
      <c r="D46" s="5">
        <f>D47+D54</f>
        <v>19738068</v>
      </c>
      <c r="E46" s="5">
        <f>E47+E54</f>
        <v>21424173.5</v>
      </c>
      <c r="F46" s="6">
        <f>SUM(D46-E46)</f>
        <v>-1686105.5</v>
      </c>
    </row>
    <row r="47" spans="1:256" s="1" customFormat="1" ht="33" customHeight="1">
      <c r="A47" s="47" t="s">
        <v>92</v>
      </c>
      <c r="B47" s="66"/>
      <c r="C47" s="25" t="s">
        <v>18</v>
      </c>
      <c r="D47" s="5">
        <f>SUM(D48:D52)</f>
        <v>16523368</v>
      </c>
      <c r="E47" s="5">
        <f>SUM(E48:E52)</f>
        <v>16523368</v>
      </c>
      <c r="F47" s="6">
        <f>SUM(F48:F52)</f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" customFormat="1" ht="81.75" customHeight="1">
      <c r="A48" s="53" t="s">
        <v>160</v>
      </c>
      <c r="B48" s="66"/>
      <c r="C48" s="26" t="s">
        <v>164</v>
      </c>
      <c r="D48" s="7">
        <v>14973600</v>
      </c>
      <c r="E48" s="7">
        <v>14973600</v>
      </c>
      <c r="F48" s="8">
        <f t="shared" si="0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" customFormat="1" ht="57" customHeight="1">
      <c r="A49" s="54" t="s">
        <v>175</v>
      </c>
      <c r="B49" s="66"/>
      <c r="C49" s="26" t="s">
        <v>165</v>
      </c>
      <c r="D49" s="7">
        <v>444000</v>
      </c>
      <c r="E49" s="7">
        <v>444000</v>
      </c>
      <c r="F49" s="8">
        <f t="shared" si="0"/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" customFormat="1" ht="17.25" customHeight="1">
      <c r="A50" s="54" t="s">
        <v>161</v>
      </c>
      <c r="B50" s="66"/>
      <c r="C50" s="26" t="s">
        <v>166</v>
      </c>
      <c r="D50" s="7">
        <v>380880</v>
      </c>
      <c r="E50" s="7">
        <v>380880</v>
      </c>
      <c r="F50" s="8">
        <f t="shared" si="0"/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44.25" customHeight="1">
      <c r="A51" s="42" t="s">
        <v>19</v>
      </c>
      <c r="B51" s="16"/>
      <c r="C51" s="43" t="s">
        <v>179</v>
      </c>
      <c r="D51" s="7">
        <v>393788</v>
      </c>
      <c r="E51" s="7">
        <v>393788</v>
      </c>
      <c r="F51" s="8">
        <f t="shared" si="0"/>
        <v>0</v>
      </c>
    </row>
    <row r="52" spans="1:6" ht="34.5" customHeight="1">
      <c r="A52" s="46" t="s">
        <v>20</v>
      </c>
      <c r="B52" s="16"/>
      <c r="C52" s="43" t="s">
        <v>178</v>
      </c>
      <c r="D52" s="7">
        <v>331100</v>
      </c>
      <c r="E52" s="7">
        <v>331100</v>
      </c>
      <c r="F52" s="8">
        <f t="shared" si="0"/>
        <v>0</v>
      </c>
    </row>
    <row r="53" spans="1:6" ht="21.75" customHeight="1">
      <c r="A53" s="42" t="s">
        <v>54</v>
      </c>
      <c r="B53" s="16"/>
      <c r="C53" s="56" t="s">
        <v>59</v>
      </c>
      <c r="D53" s="7"/>
      <c r="E53" s="7"/>
      <c r="F53" s="8">
        <f t="shared" si="0"/>
        <v>0</v>
      </c>
    </row>
    <row r="54" spans="1:256" s="3" customFormat="1" ht="15.75" customHeight="1">
      <c r="A54" s="47" t="s">
        <v>93</v>
      </c>
      <c r="B54" s="66"/>
      <c r="C54" s="57" t="s">
        <v>60</v>
      </c>
      <c r="D54" s="5">
        <f>D55</f>
        <v>3214700</v>
      </c>
      <c r="E54" s="5">
        <f>E55</f>
        <v>4900805.5</v>
      </c>
      <c r="F54" s="6">
        <f t="shared" si="0"/>
        <v>-1686105.5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" customFormat="1" ht="16.5" customHeight="1">
      <c r="A55" s="42" t="s">
        <v>23</v>
      </c>
      <c r="B55" s="65"/>
      <c r="C55" s="58" t="s">
        <v>61</v>
      </c>
      <c r="D55" s="7">
        <v>3214700</v>
      </c>
      <c r="E55" s="7">
        <v>4900805.5</v>
      </c>
      <c r="F55" s="8">
        <f t="shared" si="0"/>
        <v>-1686105.5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6" ht="18" customHeight="1">
      <c r="A56" s="5" t="s">
        <v>16</v>
      </c>
      <c r="B56" s="67"/>
      <c r="C56" s="43" t="s">
        <v>42</v>
      </c>
      <c r="D56" s="5">
        <f>D18+D46</f>
        <v>81049068</v>
      </c>
      <c r="E56" s="5">
        <f>E18+E44+E46</f>
        <v>76984893.45</v>
      </c>
      <c r="F56" s="6">
        <f t="shared" si="0"/>
        <v>4064174.549999997</v>
      </c>
    </row>
    <row r="57" spans="1:6" ht="12.75">
      <c r="A57" s="11"/>
      <c r="B57" s="68"/>
      <c r="C57" s="68"/>
      <c r="D57" s="11"/>
      <c r="E57" s="11"/>
      <c r="F57" s="11"/>
    </row>
    <row r="58" spans="1:3" ht="12.75">
      <c r="A58" s="55"/>
      <c r="B58" s="69"/>
      <c r="C58" s="69"/>
    </row>
    <row r="59" spans="1:3" ht="12.75">
      <c r="A59" s="55"/>
      <c r="B59" s="69"/>
      <c r="C59" s="69"/>
    </row>
    <row r="60" spans="1:3" ht="12.75">
      <c r="A60" s="55"/>
      <c r="B60" s="69"/>
      <c r="C60" s="69"/>
    </row>
    <row r="61" spans="1:3" ht="12.75">
      <c r="A61" s="55"/>
      <c r="B61" s="69"/>
      <c r="C61" s="69"/>
    </row>
    <row r="62" spans="1:3" ht="12.75">
      <c r="A62" s="55"/>
      <c r="B62" s="69"/>
      <c r="C62" s="69"/>
    </row>
    <row r="63" spans="1:3" ht="12.75">
      <c r="A63" s="55"/>
      <c r="B63" s="69"/>
      <c r="C63" s="69"/>
    </row>
    <row r="64" spans="1:3" ht="12.75">
      <c r="A64" s="55"/>
      <c r="B64" s="69"/>
      <c r="C64" s="69"/>
    </row>
    <row r="65" spans="1:3" ht="12.75">
      <c r="A65" s="55"/>
      <c r="B65" s="69"/>
      <c r="C65" s="69"/>
    </row>
    <row r="66" spans="1:3" ht="12.75">
      <c r="A66" s="55"/>
      <c r="B66" s="69"/>
      <c r="C66" s="69"/>
    </row>
    <row r="67" spans="1:3" ht="12.75">
      <c r="A67" s="55"/>
      <c r="B67" s="69"/>
      <c r="C67" s="69"/>
    </row>
    <row r="68" spans="1:3" ht="12.75">
      <c r="A68" s="55"/>
      <c r="B68" s="69"/>
      <c r="C68" s="69"/>
    </row>
    <row r="69" spans="1:3" ht="12.75">
      <c r="A69" s="55"/>
      <c r="B69" s="69"/>
      <c r="C69" s="69"/>
    </row>
    <row r="70" spans="1:3" ht="12.75">
      <c r="A70" s="55"/>
      <c r="B70" s="69"/>
      <c r="C70" s="69"/>
    </row>
    <row r="71" spans="1:3" ht="12.75">
      <c r="A71" s="55"/>
      <c r="B71" s="69"/>
      <c r="C71" s="69"/>
    </row>
    <row r="72" spans="1:3" ht="12.75">
      <c r="A72" s="55"/>
      <c r="B72" s="69"/>
      <c r="C72" s="69"/>
    </row>
    <row r="73" spans="1:3" ht="12.75">
      <c r="A73" s="55"/>
      <c r="B73" s="69"/>
      <c r="C73" s="69"/>
    </row>
    <row r="74" spans="1:3" ht="12.75">
      <c r="A74" s="55"/>
      <c r="B74" s="69"/>
      <c r="C74" s="69"/>
    </row>
    <row r="75" spans="1:3" ht="12.75">
      <c r="A75" s="55"/>
      <c r="B75" s="69"/>
      <c r="C75" s="69"/>
    </row>
    <row r="76" spans="1:3" ht="12.75">
      <c r="A76" s="55"/>
      <c r="B76" s="69"/>
      <c r="C76" s="69"/>
    </row>
    <row r="77" spans="1:3" ht="12.75">
      <c r="A77" s="55"/>
      <c r="B77" s="69"/>
      <c r="C77" s="69"/>
    </row>
    <row r="78" spans="1:3" ht="12.75">
      <c r="A78" s="55"/>
      <c r="B78" s="69"/>
      <c r="C78" s="69"/>
    </row>
    <row r="79" spans="1:3" ht="12.75">
      <c r="A79" s="55"/>
      <c r="B79" s="69"/>
      <c r="C79" s="69"/>
    </row>
    <row r="80" spans="1:3" ht="12.75">
      <c r="A80" s="55"/>
      <c r="B80" s="69"/>
      <c r="C80" s="69"/>
    </row>
    <row r="81" spans="1:3" ht="12.75">
      <c r="A81" s="55"/>
      <c r="B81" s="69"/>
      <c r="C81" s="69"/>
    </row>
    <row r="82" spans="1:3" ht="12.75">
      <c r="A82" s="55"/>
      <c r="B82" s="69"/>
      <c r="C82" s="69"/>
    </row>
    <row r="83" spans="1:3" ht="12.75">
      <c r="A83" s="55"/>
      <c r="B83" s="69"/>
      <c r="C83" s="69"/>
    </row>
    <row r="84" spans="1:3" ht="12.75">
      <c r="A84" s="55"/>
      <c r="B84" s="69"/>
      <c r="C84" s="69"/>
    </row>
    <row r="85" spans="2:3" ht="12.75">
      <c r="B85" s="69"/>
      <c r="C85" s="69"/>
    </row>
    <row r="86" spans="2:3" ht="12.75">
      <c r="B86" s="69"/>
      <c r="C86" s="69"/>
    </row>
    <row r="87" spans="2:3" ht="12.75">
      <c r="B87" s="69"/>
      <c r="C87" s="69"/>
    </row>
    <row r="88" spans="2:3" ht="12.75">
      <c r="B88" s="69"/>
      <c r="C88" s="69"/>
    </row>
    <row r="89" spans="2:3" ht="12.75">
      <c r="B89" s="69"/>
      <c r="C89" s="69"/>
    </row>
    <row r="90" spans="2:3" ht="12.75">
      <c r="B90" s="69"/>
      <c r="C90" s="69"/>
    </row>
    <row r="91" spans="2:3" ht="12.75">
      <c r="B91" s="69"/>
      <c r="C91" s="69"/>
    </row>
    <row r="92" spans="2:3" ht="12.75">
      <c r="B92" s="69"/>
      <c r="C92" s="69"/>
    </row>
    <row r="93" spans="2:3" ht="12.75">
      <c r="B93" s="69"/>
      <c r="C93" s="69"/>
    </row>
    <row r="94" spans="2:3" ht="12.75">
      <c r="B94" s="69"/>
      <c r="C94" s="69"/>
    </row>
    <row r="95" spans="2:3" ht="12.75">
      <c r="B95" s="69"/>
      <c r="C95" s="69"/>
    </row>
    <row r="96" spans="2:3" ht="12.75">
      <c r="B96" s="69"/>
      <c r="C96" s="69"/>
    </row>
    <row r="97" spans="2:3" ht="12.75">
      <c r="B97" s="69"/>
      <c r="C97" s="69"/>
    </row>
    <row r="98" spans="2:3" ht="12.75">
      <c r="B98" s="69"/>
      <c r="C98" s="69"/>
    </row>
    <row r="99" spans="2:3" ht="12.75">
      <c r="B99" s="69"/>
      <c r="C99" s="69"/>
    </row>
    <row r="100" spans="2:3" ht="12.75">
      <c r="B100" s="69"/>
      <c r="C100" s="69"/>
    </row>
    <row r="101" spans="2:3" ht="12.75">
      <c r="B101" s="69"/>
      <c r="C101" s="69"/>
    </row>
    <row r="102" spans="2:3" ht="12.75">
      <c r="B102" s="69"/>
      <c r="C102" s="69"/>
    </row>
    <row r="103" spans="2:3" ht="12.75">
      <c r="B103" s="69"/>
      <c r="C103" s="69"/>
    </row>
    <row r="104" spans="2:3" ht="12.75">
      <c r="B104" s="69"/>
      <c r="C104" s="69"/>
    </row>
    <row r="105" spans="2:3" ht="12.75">
      <c r="B105" s="69"/>
      <c r="C105" s="69"/>
    </row>
    <row r="106" spans="2:3" ht="12.75">
      <c r="B106" s="69"/>
      <c r="C106" s="69"/>
    </row>
    <row r="107" spans="2:3" ht="12.75">
      <c r="B107" s="69"/>
      <c r="C107" s="69"/>
    </row>
    <row r="108" spans="2:3" ht="12.75">
      <c r="B108" s="69"/>
      <c r="C108" s="69"/>
    </row>
    <row r="109" spans="2:3" ht="12.75">
      <c r="B109" s="69"/>
      <c r="C109" s="69"/>
    </row>
    <row r="110" spans="2:3" ht="12.75">
      <c r="B110" s="69"/>
      <c r="C110" s="69"/>
    </row>
    <row r="111" spans="2:3" ht="12.75">
      <c r="B111" s="69"/>
      <c r="C111" s="69"/>
    </row>
    <row r="112" spans="2:3" ht="12.75">
      <c r="B112" s="69"/>
      <c r="C112" s="69"/>
    </row>
    <row r="113" spans="2:3" ht="12.75">
      <c r="B113" s="69"/>
      <c r="C113" s="69"/>
    </row>
    <row r="114" spans="2:3" ht="12.75">
      <c r="B114" s="69"/>
      <c r="C114" s="69"/>
    </row>
    <row r="115" spans="2:3" ht="12.75">
      <c r="B115" s="69"/>
      <c r="C115" s="69"/>
    </row>
  </sheetData>
  <sheetProtection/>
  <mergeCells count="14">
    <mergeCell ref="A8:E8"/>
    <mergeCell ref="A15:F16"/>
    <mergeCell ref="A10:D10"/>
    <mergeCell ref="A11:D11"/>
    <mergeCell ref="A12:D12"/>
    <mergeCell ref="A13:D13"/>
    <mergeCell ref="A14:D14"/>
    <mergeCell ref="B9:C9"/>
    <mergeCell ref="D4:F4"/>
    <mergeCell ref="D6:F6"/>
    <mergeCell ref="D1:F1"/>
    <mergeCell ref="D2:F2"/>
    <mergeCell ref="D3:F3"/>
    <mergeCell ref="D5:F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24.375" style="0" customWidth="1"/>
    <col min="2" max="2" width="43.00390625" style="32" customWidth="1"/>
    <col min="3" max="3" width="13.25390625" style="0" customWidth="1"/>
    <col min="4" max="4" width="10.875" style="0" customWidth="1"/>
    <col min="5" max="5" width="14.75390625" style="0" customWidth="1"/>
    <col min="6" max="6" width="12.875" style="0" customWidth="1"/>
  </cols>
  <sheetData>
    <row r="1" spans="4:6" ht="12.75">
      <c r="D1" s="123" t="s">
        <v>250</v>
      </c>
      <c r="E1" s="123"/>
      <c r="F1" s="123"/>
    </row>
    <row r="2" spans="4:6" ht="12.75">
      <c r="D2" s="123" t="s">
        <v>251</v>
      </c>
      <c r="E2" s="123"/>
      <c r="F2" s="123"/>
    </row>
    <row r="3" spans="1:6" ht="35.25" customHeight="1">
      <c r="A3" s="132" t="s">
        <v>246</v>
      </c>
      <c r="B3" s="132"/>
      <c r="C3" s="132"/>
      <c r="D3" s="132"/>
      <c r="E3" s="132"/>
      <c r="F3" s="132"/>
    </row>
    <row r="4" spans="1:6" ht="15.75">
      <c r="A4" s="132" t="s">
        <v>253</v>
      </c>
      <c r="B4" s="132"/>
      <c r="C4" s="132"/>
      <c r="D4" s="132"/>
      <c r="E4" s="132"/>
      <c r="F4" s="132"/>
    </row>
    <row r="5" spans="1:6" ht="12.75">
      <c r="A5" s="33"/>
      <c r="B5" s="37"/>
      <c r="C5" s="33"/>
      <c r="D5" s="34"/>
      <c r="E5" s="33"/>
      <c r="F5" s="36" t="s">
        <v>252</v>
      </c>
    </row>
    <row r="6" spans="1:6" ht="51">
      <c r="A6" s="35" t="s">
        <v>97</v>
      </c>
      <c r="B6" s="35" t="s">
        <v>32</v>
      </c>
      <c r="C6" s="120" t="s">
        <v>80</v>
      </c>
      <c r="D6" s="119" t="s">
        <v>22</v>
      </c>
      <c r="E6" s="122" t="s">
        <v>81</v>
      </c>
      <c r="F6" s="35" t="s">
        <v>98</v>
      </c>
    </row>
    <row r="7" spans="1:6" ht="12.75">
      <c r="A7" s="80" t="s">
        <v>99</v>
      </c>
      <c r="B7" s="81" t="s">
        <v>205</v>
      </c>
      <c r="C7" s="82">
        <f>SUM(C9+C14+C16+C25+C29+C35+C40)</f>
        <v>66352.8</v>
      </c>
      <c r="D7" s="82">
        <f>SUM(D9+D14+D16+D25+D29+D35+D40)</f>
        <v>70906.4</v>
      </c>
      <c r="E7" s="82">
        <f>SUM(E9+E14+E16+E25+E29+E35+E40)</f>
        <v>-4553.6</v>
      </c>
      <c r="F7" s="82">
        <f aca="true" t="shared" si="0" ref="F7:F25">D7/C7*100</f>
        <v>106.86270963697085</v>
      </c>
    </row>
    <row r="8" spans="1:6" ht="12.75">
      <c r="A8" s="80"/>
      <c r="B8" s="81" t="s">
        <v>195</v>
      </c>
      <c r="C8" s="82">
        <f>SUM(C9+C14+C16+C25)</f>
        <v>44589.5</v>
      </c>
      <c r="D8" s="82">
        <f>SUM(D9+D14+D16+D25)</f>
        <v>45787</v>
      </c>
      <c r="E8" s="82">
        <f>SUM(E9+E14+E16+E25)</f>
        <v>-1197.5000000000023</v>
      </c>
      <c r="F8" s="82">
        <f t="shared" si="0"/>
        <v>102.68560984088182</v>
      </c>
    </row>
    <row r="9" spans="1:6" ht="12.75">
      <c r="A9" s="80" t="s">
        <v>100</v>
      </c>
      <c r="B9" s="81" t="s">
        <v>101</v>
      </c>
      <c r="C9" s="82">
        <f>C10</f>
        <v>22125</v>
      </c>
      <c r="D9" s="82">
        <f>D10</f>
        <v>22228.399999999998</v>
      </c>
      <c r="E9" s="82">
        <f aca="true" t="shared" si="1" ref="E9:E69">SUM(C9-D9)</f>
        <v>-103.39999999999782</v>
      </c>
      <c r="F9" s="82">
        <f t="shared" si="0"/>
        <v>100.46734463276836</v>
      </c>
    </row>
    <row r="10" spans="1:6" ht="12.75">
      <c r="A10" s="83" t="s">
        <v>102</v>
      </c>
      <c r="B10" s="84" t="s">
        <v>103</v>
      </c>
      <c r="C10" s="85">
        <v>22125</v>
      </c>
      <c r="D10" s="85">
        <f>SUM(D11:D13)</f>
        <v>22228.399999999998</v>
      </c>
      <c r="E10" s="85">
        <f t="shared" si="1"/>
        <v>-103.39999999999782</v>
      </c>
      <c r="F10" s="85">
        <f t="shared" si="0"/>
        <v>100.46734463276836</v>
      </c>
    </row>
    <row r="11" spans="1:6" ht="66" customHeight="1">
      <c r="A11" s="86" t="s">
        <v>197</v>
      </c>
      <c r="B11" s="87" t="s">
        <v>206</v>
      </c>
      <c r="C11" s="96"/>
      <c r="D11" s="96">
        <v>22183</v>
      </c>
      <c r="E11" s="96">
        <f t="shared" si="1"/>
        <v>-22183</v>
      </c>
      <c r="F11" s="85"/>
    </row>
    <row r="12" spans="1:6" ht="115.5" customHeight="1">
      <c r="A12" s="86" t="s">
        <v>216</v>
      </c>
      <c r="B12" s="95" t="s">
        <v>217</v>
      </c>
      <c r="C12" s="96"/>
      <c r="D12" s="96">
        <v>6.3</v>
      </c>
      <c r="E12" s="96"/>
      <c r="F12" s="85"/>
    </row>
    <row r="13" spans="1:6" ht="51">
      <c r="A13" s="86" t="s">
        <v>198</v>
      </c>
      <c r="B13" s="91" t="s">
        <v>207</v>
      </c>
      <c r="C13" s="96"/>
      <c r="D13" s="96">
        <v>39.1</v>
      </c>
      <c r="E13" s="96"/>
      <c r="F13" s="85"/>
    </row>
    <row r="14" spans="1:6" ht="12.75">
      <c r="A14" s="80" t="s">
        <v>104</v>
      </c>
      <c r="B14" s="92" t="s">
        <v>105</v>
      </c>
      <c r="C14" s="82">
        <f>C15</f>
        <v>145</v>
      </c>
      <c r="D14" s="82">
        <f>D15</f>
        <v>147.2</v>
      </c>
      <c r="E14" s="82">
        <f t="shared" si="1"/>
        <v>-2.1999999999999886</v>
      </c>
      <c r="F14" s="82">
        <f t="shared" si="0"/>
        <v>101.51724137931033</v>
      </c>
    </row>
    <row r="15" spans="1:6" ht="12.75">
      <c r="A15" s="83" t="s">
        <v>106</v>
      </c>
      <c r="B15" s="91" t="s">
        <v>9</v>
      </c>
      <c r="C15" s="85">
        <v>145</v>
      </c>
      <c r="D15" s="85">
        <v>147.2</v>
      </c>
      <c r="E15" s="85">
        <f t="shared" si="1"/>
        <v>-2.1999999999999886</v>
      </c>
      <c r="F15" s="100">
        <f t="shared" si="0"/>
        <v>101.51724137931033</v>
      </c>
    </row>
    <row r="16" spans="1:6" ht="12.75">
      <c r="A16" s="80" t="s">
        <v>107</v>
      </c>
      <c r="B16" s="92" t="s">
        <v>108</v>
      </c>
      <c r="C16" s="82">
        <f>SUM(C17+C19+C22)</f>
        <v>22264.5</v>
      </c>
      <c r="D16" s="82">
        <f>SUM(D18+D19+D22)</f>
        <v>23342.200000000004</v>
      </c>
      <c r="E16" s="82">
        <f t="shared" si="1"/>
        <v>-1077.7000000000044</v>
      </c>
      <c r="F16" s="82">
        <f t="shared" si="0"/>
        <v>104.84044106088169</v>
      </c>
    </row>
    <row r="17" spans="1:6" ht="12.75">
      <c r="A17" s="83" t="s">
        <v>270</v>
      </c>
      <c r="B17" s="93" t="s">
        <v>271</v>
      </c>
      <c r="C17" s="85">
        <v>1832.4</v>
      </c>
      <c r="D17" s="85">
        <v>2125.1</v>
      </c>
      <c r="E17" s="85">
        <f>SUM(C17-D17)</f>
        <v>-292.6999999999998</v>
      </c>
      <c r="F17" s="100">
        <f>D17/C17*100</f>
        <v>115.97358655315433</v>
      </c>
    </row>
    <row r="18" spans="1:6" ht="51">
      <c r="A18" s="83" t="s">
        <v>168</v>
      </c>
      <c r="B18" s="93" t="s">
        <v>171</v>
      </c>
      <c r="C18" s="85"/>
      <c r="D18" s="85">
        <v>2125.1</v>
      </c>
      <c r="E18" s="85"/>
      <c r="F18" s="100"/>
    </row>
    <row r="19" spans="1:6" ht="12.75">
      <c r="A19" s="83" t="s">
        <v>109</v>
      </c>
      <c r="B19" s="92" t="s">
        <v>110</v>
      </c>
      <c r="C19" s="82">
        <v>5725.1</v>
      </c>
      <c r="D19" s="82">
        <f>SUM(D20:D21)</f>
        <v>6075.700000000001</v>
      </c>
      <c r="E19" s="82">
        <f t="shared" si="1"/>
        <v>-350.60000000000036</v>
      </c>
      <c r="F19" s="82">
        <f t="shared" si="0"/>
        <v>106.12391049937993</v>
      </c>
    </row>
    <row r="20" spans="1:6" s="33" customFormat="1" ht="25.5">
      <c r="A20" s="88" t="s">
        <v>201</v>
      </c>
      <c r="B20" s="93" t="s">
        <v>199</v>
      </c>
      <c r="C20" s="96"/>
      <c r="D20" s="96">
        <v>1897.1</v>
      </c>
      <c r="E20" s="96"/>
      <c r="F20" s="85"/>
    </row>
    <row r="21" spans="1:6" s="33" customFormat="1" ht="25.5">
      <c r="A21" s="88" t="s">
        <v>202</v>
      </c>
      <c r="B21" s="91" t="s">
        <v>200</v>
      </c>
      <c r="C21" s="96"/>
      <c r="D21" s="96">
        <v>4178.6</v>
      </c>
      <c r="E21" s="96"/>
      <c r="F21" s="85"/>
    </row>
    <row r="22" spans="1:6" ht="12.75">
      <c r="A22" s="83" t="s">
        <v>111</v>
      </c>
      <c r="B22" s="92" t="s">
        <v>112</v>
      </c>
      <c r="C22" s="82">
        <v>14707</v>
      </c>
      <c r="D22" s="82">
        <f>SUM(D23:D24)</f>
        <v>15141.400000000001</v>
      </c>
      <c r="E22" s="82">
        <f t="shared" si="1"/>
        <v>-434.40000000000146</v>
      </c>
      <c r="F22" s="82">
        <f t="shared" si="0"/>
        <v>102.95369551914055</v>
      </c>
    </row>
    <row r="23" spans="1:6" s="33" customFormat="1" ht="76.5">
      <c r="A23" s="89" t="s">
        <v>203</v>
      </c>
      <c r="B23" s="91" t="s">
        <v>208</v>
      </c>
      <c r="C23" s="96"/>
      <c r="D23" s="96">
        <v>7021.8</v>
      </c>
      <c r="E23" s="96"/>
      <c r="F23" s="85"/>
    </row>
    <row r="24" spans="1:6" s="33" customFormat="1" ht="76.5">
      <c r="A24" s="89" t="s">
        <v>204</v>
      </c>
      <c r="B24" s="91" t="s">
        <v>209</v>
      </c>
      <c r="C24" s="96"/>
      <c r="D24" s="96">
        <v>8119.6</v>
      </c>
      <c r="E24" s="96"/>
      <c r="F24" s="85"/>
    </row>
    <row r="25" spans="1:6" ht="12.75">
      <c r="A25" s="80" t="s">
        <v>113</v>
      </c>
      <c r="B25" s="92" t="s">
        <v>114</v>
      </c>
      <c r="C25" s="82">
        <f>SUM(C26)</f>
        <v>55</v>
      </c>
      <c r="D25" s="82">
        <f>SUM(D26)</f>
        <v>69.2</v>
      </c>
      <c r="E25" s="82">
        <f t="shared" si="1"/>
        <v>-14.200000000000003</v>
      </c>
      <c r="F25" s="82">
        <f t="shared" si="0"/>
        <v>125.81818181818183</v>
      </c>
    </row>
    <row r="26" spans="1:6" ht="51">
      <c r="A26" s="88" t="s">
        <v>272</v>
      </c>
      <c r="B26" s="91" t="s">
        <v>281</v>
      </c>
      <c r="C26" s="97">
        <v>55</v>
      </c>
      <c r="D26" s="85">
        <v>69.2</v>
      </c>
      <c r="E26" s="85">
        <f>SUM(C26-D26)</f>
        <v>-14.200000000000003</v>
      </c>
      <c r="F26" s="85">
        <f>D26/C26*100</f>
        <v>125.81818181818183</v>
      </c>
    </row>
    <row r="27" spans="1:6" ht="89.25">
      <c r="A27" s="88" t="s">
        <v>194</v>
      </c>
      <c r="B27" s="91" t="s">
        <v>210</v>
      </c>
      <c r="C27" s="97"/>
      <c r="D27" s="85">
        <v>69.2</v>
      </c>
      <c r="E27" s="85"/>
      <c r="F27" s="85"/>
    </row>
    <row r="28" spans="1:6" ht="12.75">
      <c r="A28" s="83"/>
      <c r="B28" s="92" t="s">
        <v>196</v>
      </c>
      <c r="C28" s="82">
        <f>SUM(C29+C35+C40)</f>
        <v>21763.3</v>
      </c>
      <c r="D28" s="82">
        <f>SUM(D29+D35+D40)</f>
        <v>25119.399999999998</v>
      </c>
      <c r="E28" s="82">
        <f t="shared" si="1"/>
        <v>-3356.0999999999985</v>
      </c>
      <c r="F28" s="82">
        <f>D28/C28*100</f>
        <v>115.42091502667333</v>
      </c>
    </row>
    <row r="29" spans="1:6" ht="38.25">
      <c r="A29" s="80" t="s">
        <v>115</v>
      </c>
      <c r="B29" s="92" t="s">
        <v>116</v>
      </c>
      <c r="C29" s="82">
        <f>SUM(C30+C33)</f>
        <v>19283.3</v>
      </c>
      <c r="D29" s="82">
        <f>SUM(D31:D34)</f>
        <v>20761.399999999998</v>
      </c>
      <c r="E29" s="82">
        <f t="shared" si="1"/>
        <v>-1478.0999999999985</v>
      </c>
      <c r="F29" s="82">
        <f>D29/C29*100</f>
        <v>107.665181789424</v>
      </c>
    </row>
    <row r="30" spans="1:6" ht="114.75">
      <c r="A30" s="80" t="s">
        <v>256</v>
      </c>
      <c r="B30" s="92" t="s">
        <v>273</v>
      </c>
      <c r="C30" s="82">
        <v>18331</v>
      </c>
      <c r="D30" s="82">
        <f>SUM(D31:D32)</f>
        <v>18744.399999999998</v>
      </c>
      <c r="E30" s="82">
        <f t="shared" si="1"/>
        <v>-413.3999999999978</v>
      </c>
      <c r="F30" s="82">
        <f>D30/C30*100</f>
        <v>102.25519611586928</v>
      </c>
    </row>
    <row r="31" spans="1:6" ht="89.25">
      <c r="A31" s="83" t="s">
        <v>218</v>
      </c>
      <c r="B31" s="91" t="s">
        <v>172</v>
      </c>
      <c r="C31" s="85"/>
      <c r="D31" s="85">
        <v>18736.3</v>
      </c>
      <c r="E31" s="85"/>
      <c r="F31" s="85"/>
    </row>
    <row r="32" spans="1:6" ht="76.5">
      <c r="A32" s="83" t="s">
        <v>180</v>
      </c>
      <c r="B32" s="91" t="s">
        <v>211</v>
      </c>
      <c r="C32" s="85">
        <v>0</v>
      </c>
      <c r="D32" s="85">
        <v>8.1</v>
      </c>
      <c r="E32" s="85">
        <f t="shared" si="1"/>
        <v>-8.1</v>
      </c>
      <c r="F32" s="85">
        <v>0</v>
      </c>
    </row>
    <row r="33" spans="1:6" ht="89.25">
      <c r="A33" s="83" t="s">
        <v>274</v>
      </c>
      <c r="B33" s="91" t="s">
        <v>275</v>
      </c>
      <c r="C33" s="85">
        <v>952.3</v>
      </c>
      <c r="D33" s="85">
        <v>1008.5</v>
      </c>
      <c r="E33" s="85">
        <f>SUM(C33-D33)</f>
        <v>-56.200000000000045</v>
      </c>
      <c r="F33" s="85">
        <f>D33/C33*100</f>
        <v>105.90150162763837</v>
      </c>
    </row>
    <row r="34" spans="1:6" ht="102">
      <c r="A34" s="83" t="s">
        <v>169</v>
      </c>
      <c r="B34" s="91" t="s">
        <v>212</v>
      </c>
      <c r="C34" s="85"/>
      <c r="D34" s="85">
        <v>1008.5</v>
      </c>
      <c r="E34" s="85"/>
      <c r="F34" s="85"/>
    </row>
    <row r="35" spans="1:6" ht="25.5">
      <c r="A35" s="80" t="s">
        <v>117</v>
      </c>
      <c r="B35" s="92" t="s">
        <v>118</v>
      </c>
      <c r="C35" s="82">
        <f>SUM(C36+C38)</f>
        <v>2453</v>
      </c>
      <c r="D35" s="82">
        <f>SUM(D36+D38)</f>
        <v>3757.7</v>
      </c>
      <c r="E35" s="82">
        <f t="shared" si="1"/>
        <v>-1304.6999999999998</v>
      </c>
      <c r="F35" s="82">
        <f>D35/C35*100</f>
        <v>153.1879331430901</v>
      </c>
    </row>
    <row r="36" spans="1:7" ht="89.25">
      <c r="A36" s="83" t="s">
        <v>282</v>
      </c>
      <c r="B36" s="91" t="s">
        <v>276</v>
      </c>
      <c r="C36" s="85">
        <v>305</v>
      </c>
      <c r="D36" s="85">
        <v>305</v>
      </c>
      <c r="E36" s="85">
        <f>SUM(C36-D36)</f>
        <v>0</v>
      </c>
      <c r="F36" s="85">
        <f>D36/C36*100</f>
        <v>100</v>
      </c>
      <c r="G36" s="99"/>
    </row>
    <row r="37" spans="1:7" ht="51">
      <c r="A37" s="83" t="s">
        <v>225</v>
      </c>
      <c r="B37" s="91" t="s">
        <v>226</v>
      </c>
      <c r="C37" s="85"/>
      <c r="D37" s="85">
        <v>305</v>
      </c>
      <c r="E37" s="85"/>
      <c r="F37" s="85"/>
      <c r="G37" s="99"/>
    </row>
    <row r="38" spans="1:6" ht="63.75">
      <c r="A38" s="83" t="s">
        <v>277</v>
      </c>
      <c r="B38" s="91" t="s">
        <v>278</v>
      </c>
      <c r="C38" s="85">
        <v>2148</v>
      </c>
      <c r="D38" s="85">
        <v>3452.7</v>
      </c>
      <c r="E38" s="85">
        <f>SUM(C38-D38)</f>
        <v>-1304.6999999999998</v>
      </c>
      <c r="F38" s="85">
        <f>D38/C38*100</f>
        <v>160.74022346368716</v>
      </c>
    </row>
    <row r="39" spans="1:6" ht="51">
      <c r="A39" s="83" t="s">
        <v>219</v>
      </c>
      <c r="B39" s="91" t="s">
        <v>58</v>
      </c>
      <c r="C39" s="85"/>
      <c r="D39" s="85">
        <v>3452.7</v>
      </c>
      <c r="E39" s="85"/>
      <c r="F39" s="85"/>
    </row>
    <row r="40" spans="1:6" ht="12.75">
      <c r="A40" s="80" t="s">
        <v>119</v>
      </c>
      <c r="B40" s="92" t="s">
        <v>120</v>
      </c>
      <c r="C40" s="82">
        <f>SUM(C41+C42)</f>
        <v>27</v>
      </c>
      <c r="D40" s="82">
        <f>SUM(D41+D42)</f>
        <v>600.3000000000001</v>
      </c>
      <c r="E40" s="82">
        <f t="shared" si="1"/>
        <v>-573.3000000000001</v>
      </c>
      <c r="F40" s="82">
        <f>D40/C40*100</f>
        <v>2223.3333333333335</v>
      </c>
    </row>
    <row r="41" spans="1:6" ht="25.5">
      <c r="A41" s="83" t="s">
        <v>170</v>
      </c>
      <c r="B41" s="91" t="s">
        <v>87</v>
      </c>
      <c r="C41" s="85">
        <v>0</v>
      </c>
      <c r="D41" s="85">
        <v>567.1</v>
      </c>
      <c r="E41" s="85">
        <f t="shared" si="1"/>
        <v>-567.1</v>
      </c>
      <c r="F41" s="85">
        <v>0</v>
      </c>
    </row>
    <row r="42" spans="1:6" ht="12.75">
      <c r="A42" s="83" t="s">
        <v>279</v>
      </c>
      <c r="B42" s="91" t="s">
        <v>280</v>
      </c>
      <c r="C42" s="85">
        <v>27</v>
      </c>
      <c r="D42" s="85">
        <v>33.2</v>
      </c>
      <c r="E42" s="85">
        <f>SUM(C42-D42)</f>
        <v>-6.200000000000003</v>
      </c>
      <c r="F42" s="85">
        <f>D42/C42*100</f>
        <v>122.96296296296296</v>
      </c>
    </row>
    <row r="43" spans="1:6" ht="25.5">
      <c r="A43" s="83" t="s">
        <v>167</v>
      </c>
      <c r="B43" s="91" t="s">
        <v>28</v>
      </c>
      <c r="C43" s="85"/>
      <c r="D43" s="85">
        <v>33.2</v>
      </c>
      <c r="E43" s="85"/>
      <c r="F43" s="85"/>
    </row>
    <row r="44" spans="1:6" ht="12.75">
      <c r="A44" s="80" t="s">
        <v>121</v>
      </c>
      <c r="B44" s="92" t="s">
        <v>122</v>
      </c>
      <c r="C44" s="82">
        <f>SUM(C45+C63+C65)</f>
        <v>8699.199999999999</v>
      </c>
      <c r="D44" s="82">
        <f>SUM(D45+D63+D65)</f>
        <v>8699.199999999999</v>
      </c>
      <c r="E44" s="82">
        <f t="shared" si="1"/>
        <v>0</v>
      </c>
      <c r="F44" s="82">
        <f>D44/C44*100</f>
        <v>100</v>
      </c>
    </row>
    <row r="45" spans="1:6" ht="38.25">
      <c r="A45" s="80" t="s">
        <v>181</v>
      </c>
      <c r="B45" s="92" t="s">
        <v>182</v>
      </c>
      <c r="C45" s="82">
        <f>C47+C49+C58</f>
        <v>8496.599999999999</v>
      </c>
      <c r="D45" s="82">
        <f>D47+D49+D58</f>
        <v>8496.599999999999</v>
      </c>
      <c r="E45" s="82">
        <f t="shared" si="1"/>
        <v>0</v>
      </c>
      <c r="F45" s="82">
        <f>D45/C45*100</f>
        <v>100</v>
      </c>
    </row>
    <row r="46" spans="1:6" ht="38.25">
      <c r="A46" s="80" t="s">
        <v>248</v>
      </c>
      <c r="B46" s="92" t="s">
        <v>247</v>
      </c>
      <c r="C46" s="82">
        <f>SUM(C47+C49)</f>
        <v>7668.099999999999</v>
      </c>
      <c r="D46" s="82">
        <f>SUM(D47+D49)</f>
        <v>7668.099999999999</v>
      </c>
      <c r="E46" s="82">
        <f t="shared" si="1"/>
        <v>0</v>
      </c>
      <c r="F46" s="82">
        <f>D46/C46*100</f>
        <v>100</v>
      </c>
    </row>
    <row r="47" spans="1:6" ht="63.75">
      <c r="A47" s="83" t="s">
        <v>249</v>
      </c>
      <c r="B47" s="91" t="s">
        <v>258</v>
      </c>
      <c r="C47" s="85">
        <v>721</v>
      </c>
      <c r="D47" s="85">
        <v>721</v>
      </c>
      <c r="E47" s="85">
        <f t="shared" si="1"/>
        <v>0</v>
      </c>
      <c r="F47" s="85">
        <v>0</v>
      </c>
    </row>
    <row r="48" spans="1:6" ht="51">
      <c r="A48" s="83" t="s">
        <v>257</v>
      </c>
      <c r="B48" s="91" t="s">
        <v>259</v>
      </c>
      <c r="C48" s="85">
        <v>721</v>
      </c>
      <c r="D48" s="85">
        <v>721</v>
      </c>
      <c r="E48" s="85">
        <f>SUM(C48-D48)</f>
        <v>0</v>
      </c>
      <c r="F48" s="85">
        <v>0</v>
      </c>
    </row>
    <row r="49" spans="1:6" ht="12.75">
      <c r="A49" s="80" t="s">
        <v>227</v>
      </c>
      <c r="B49" s="92" t="s">
        <v>228</v>
      </c>
      <c r="C49" s="82">
        <f>C50</f>
        <v>6947.099999999999</v>
      </c>
      <c r="D49" s="82">
        <f>D50</f>
        <v>6947.099999999999</v>
      </c>
      <c r="E49" s="82">
        <f t="shared" si="1"/>
        <v>0</v>
      </c>
      <c r="F49" s="82">
        <f>D49/C49*100</f>
        <v>100</v>
      </c>
    </row>
    <row r="50" spans="1:6" ht="12.75">
      <c r="A50" s="83" t="s">
        <v>260</v>
      </c>
      <c r="B50" s="91" t="s">
        <v>213</v>
      </c>
      <c r="C50" s="85">
        <f>C52+C53+C54+C55+C56+C57</f>
        <v>6947.099999999999</v>
      </c>
      <c r="D50" s="85">
        <f>D52+D53+D54+D55+D56+D57</f>
        <v>6947.099999999999</v>
      </c>
      <c r="E50" s="85">
        <f t="shared" si="1"/>
        <v>0</v>
      </c>
      <c r="F50" s="100">
        <f aca="true" t="shared" si="2" ref="F50:F64">D50/C50*100</f>
        <v>100</v>
      </c>
    </row>
    <row r="51" spans="1:6" ht="12.75">
      <c r="A51" s="83"/>
      <c r="B51" s="91" t="s">
        <v>261</v>
      </c>
      <c r="C51" s="85"/>
      <c r="D51" s="85"/>
      <c r="E51" s="85"/>
      <c r="F51" s="100"/>
    </row>
    <row r="52" spans="1:6" ht="38.25">
      <c r="A52" s="83"/>
      <c r="B52" s="91" t="s">
        <v>232</v>
      </c>
      <c r="C52" s="85">
        <v>62.5</v>
      </c>
      <c r="D52" s="85">
        <v>62.5</v>
      </c>
      <c r="E52" s="85">
        <f t="shared" si="1"/>
        <v>0</v>
      </c>
      <c r="F52" s="100">
        <f t="shared" si="2"/>
        <v>100</v>
      </c>
    </row>
    <row r="53" spans="1:6" ht="51">
      <c r="A53" s="83"/>
      <c r="B53" s="91" t="s">
        <v>229</v>
      </c>
      <c r="C53" s="85">
        <v>1500</v>
      </c>
      <c r="D53" s="85">
        <v>1500</v>
      </c>
      <c r="E53" s="85">
        <f t="shared" si="1"/>
        <v>0</v>
      </c>
      <c r="F53" s="100">
        <f t="shared" si="2"/>
        <v>100</v>
      </c>
    </row>
    <row r="54" spans="1:6" ht="38.25">
      <c r="A54" s="83"/>
      <c r="B54" s="91" t="s">
        <v>230</v>
      </c>
      <c r="C54" s="85">
        <v>164.1</v>
      </c>
      <c r="D54" s="85">
        <v>164.1</v>
      </c>
      <c r="E54" s="85">
        <f t="shared" si="1"/>
        <v>0</v>
      </c>
      <c r="F54" s="100">
        <f t="shared" si="2"/>
        <v>100</v>
      </c>
    </row>
    <row r="55" spans="1:6" ht="25.5">
      <c r="A55" s="83"/>
      <c r="B55" s="91" t="s">
        <v>231</v>
      </c>
      <c r="C55" s="85">
        <v>968.1</v>
      </c>
      <c r="D55" s="85">
        <v>968.1</v>
      </c>
      <c r="E55" s="85">
        <f t="shared" si="1"/>
        <v>0</v>
      </c>
      <c r="F55" s="100">
        <f t="shared" si="2"/>
        <v>100</v>
      </c>
    </row>
    <row r="56" spans="1:6" ht="63.75">
      <c r="A56" s="83"/>
      <c r="B56" s="91" t="s">
        <v>233</v>
      </c>
      <c r="C56" s="85">
        <v>2382.1</v>
      </c>
      <c r="D56" s="85">
        <v>2382.1</v>
      </c>
      <c r="E56" s="85">
        <f t="shared" si="1"/>
        <v>0</v>
      </c>
      <c r="F56" s="100">
        <f t="shared" si="2"/>
        <v>100</v>
      </c>
    </row>
    <row r="57" spans="1:6" ht="51">
      <c r="A57" s="83"/>
      <c r="B57" s="91" t="s">
        <v>234</v>
      </c>
      <c r="C57" s="85">
        <v>1870.3</v>
      </c>
      <c r="D57" s="85">
        <v>1870.3</v>
      </c>
      <c r="E57" s="85">
        <f t="shared" si="1"/>
        <v>0</v>
      </c>
      <c r="F57" s="100">
        <f t="shared" si="2"/>
        <v>100</v>
      </c>
    </row>
    <row r="58" spans="1:6" ht="38.25">
      <c r="A58" s="80" t="s">
        <v>235</v>
      </c>
      <c r="B58" s="92" t="s">
        <v>236</v>
      </c>
      <c r="C58" s="82">
        <f>C60+C62</f>
        <v>828.5</v>
      </c>
      <c r="D58" s="82">
        <f>D60+D62</f>
        <v>828.5</v>
      </c>
      <c r="E58" s="82">
        <f t="shared" si="1"/>
        <v>0</v>
      </c>
      <c r="F58" s="101">
        <f t="shared" si="2"/>
        <v>100</v>
      </c>
    </row>
    <row r="59" spans="1:6" ht="51">
      <c r="A59" s="80" t="s">
        <v>262</v>
      </c>
      <c r="B59" s="92" t="s">
        <v>265</v>
      </c>
      <c r="C59" s="82">
        <f>SUM(C60)</f>
        <v>390.2</v>
      </c>
      <c r="D59" s="82">
        <f>SUM(D60)</f>
        <v>390.2</v>
      </c>
      <c r="E59" s="82">
        <f>SUM(C59-D59)</f>
        <v>0</v>
      </c>
      <c r="F59" s="101">
        <f>D59/C59*100</f>
        <v>100</v>
      </c>
    </row>
    <row r="60" spans="1:6" ht="51">
      <c r="A60" s="83" t="s">
        <v>123</v>
      </c>
      <c r="B60" s="91" t="s">
        <v>214</v>
      </c>
      <c r="C60" s="85">
        <v>390.2</v>
      </c>
      <c r="D60" s="85">
        <v>390.2</v>
      </c>
      <c r="E60" s="85">
        <f t="shared" si="1"/>
        <v>0</v>
      </c>
      <c r="F60" s="90">
        <f t="shared" si="2"/>
        <v>100</v>
      </c>
    </row>
    <row r="61" spans="1:6" ht="38.25">
      <c r="A61" s="80" t="s">
        <v>264</v>
      </c>
      <c r="B61" s="92" t="s">
        <v>269</v>
      </c>
      <c r="C61" s="82">
        <f>SUM(C62)</f>
        <v>438.3</v>
      </c>
      <c r="D61" s="82">
        <f>SUM(D62)</f>
        <v>438.3</v>
      </c>
      <c r="E61" s="82">
        <f t="shared" si="1"/>
        <v>0</v>
      </c>
      <c r="F61" s="101">
        <f t="shared" si="2"/>
        <v>100</v>
      </c>
    </row>
    <row r="62" spans="1:6" ht="38.25">
      <c r="A62" s="83" t="s">
        <v>124</v>
      </c>
      <c r="B62" s="91" t="s">
        <v>263</v>
      </c>
      <c r="C62" s="85">
        <v>438.3</v>
      </c>
      <c r="D62" s="85">
        <v>438.3</v>
      </c>
      <c r="E62" s="85">
        <f t="shared" si="1"/>
        <v>0</v>
      </c>
      <c r="F62" s="90">
        <f t="shared" si="2"/>
        <v>100</v>
      </c>
    </row>
    <row r="63" spans="1:6" ht="12.75">
      <c r="A63" s="80" t="s">
        <v>224</v>
      </c>
      <c r="B63" s="92" t="s">
        <v>183</v>
      </c>
      <c r="C63" s="82">
        <f>SUM(C64)</f>
        <v>200</v>
      </c>
      <c r="D63" s="82">
        <f>SUM(D64)</f>
        <v>200</v>
      </c>
      <c r="E63" s="82">
        <f t="shared" si="1"/>
        <v>0</v>
      </c>
      <c r="F63" s="101">
        <f t="shared" si="2"/>
        <v>100</v>
      </c>
    </row>
    <row r="64" spans="1:6" ht="25.5">
      <c r="A64" s="83" t="s">
        <v>125</v>
      </c>
      <c r="B64" s="91" t="s">
        <v>126</v>
      </c>
      <c r="C64" s="85">
        <v>200</v>
      </c>
      <c r="D64" s="98">
        <v>200</v>
      </c>
      <c r="E64" s="98">
        <f t="shared" si="1"/>
        <v>0</v>
      </c>
      <c r="F64" s="90">
        <f t="shared" si="2"/>
        <v>100</v>
      </c>
    </row>
    <row r="65" spans="1:6" ht="89.25">
      <c r="A65" s="80" t="s">
        <v>240</v>
      </c>
      <c r="B65" s="117" t="s">
        <v>242</v>
      </c>
      <c r="C65" s="82">
        <f aca="true" t="shared" si="3" ref="C65:D67">C66</f>
        <v>2.6</v>
      </c>
      <c r="D65" s="116">
        <f t="shared" si="3"/>
        <v>2.6</v>
      </c>
      <c r="E65" s="116">
        <f t="shared" si="1"/>
        <v>0</v>
      </c>
      <c r="F65" s="82">
        <v>0</v>
      </c>
    </row>
    <row r="66" spans="1:6" ht="89.25">
      <c r="A66" s="80" t="s">
        <v>241</v>
      </c>
      <c r="B66" s="117" t="s">
        <v>243</v>
      </c>
      <c r="C66" s="82">
        <f t="shared" si="3"/>
        <v>2.6</v>
      </c>
      <c r="D66" s="116">
        <f t="shared" si="3"/>
        <v>2.6</v>
      </c>
      <c r="E66" s="116">
        <f t="shared" si="1"/>
        <v>0</v>
      </c>
      <c r="F66" s="82">
        <v>0</v>
      </c>
    </row>
    <row r="67" spans="1:6" ht="76.5">
      <c r="A67" s="80" t="s">
        <v>238</v>
      </c>
      <c r="B67" s="117" t="s">
        <v>244</v>
      </c>
      <c r="C67" s="82">
        <f t="shared" si="3"/>
        <v>2.6</v>
      </c>
      <c r="D67" s="82">
        <f t="shared" si="3"/>
        <v>2.6</v>
      </c>
      <c r="E67" s="82">
        <f t="shared" si="1"/>
        <v>0</v>
      </c>
      <c r="F67" s="101">
        <v>0</v>
      </c>
    </row>
    <row r="68" spans="1:6" ht="63.75">
      <c r="A68" s="115" t="s">
        <v>239</v>
      </c>
      <c r="B68" s="118" t="s">
        <v>245</v>
      </c>
      <c r="C68" s="85">
        <v>2.6</v>
      </c>
      <c r="D68" s="98">
        <v>2.6</v>
      </c>
      <c r="E68" s="98">
        <f t="shared" si="1"/>
        <v>0</v>
      </c>
      <c r="F68" s="90">
        <v>0</v>
      </c>
    </row>
    <row r="69" spans="1:6" ht="12.75">
      <c r="A69" s="80"/>
      <c r="B69" s="38" t="s">
        <v>127</v>
      </c>
      <c r="C69" s="113">
        <f>C7+C44</f>
        <v>75052</v>
      </c>
      <c r="D69" s="113">
        <f>D7+D44</f>
        <v>79605.59999999999</v>
      </c>
      <c r="E69" s="113">
        <f t="shared" si="1"/>
        <v>-4553.599999999991</v>
      </c>
      <c r="F69" s="113">
        <f>D69/C69*100</f>
        <v>106.06726003304374</v>
      </c>
    </row>
  </sheetData>
  <sheetProtection/>
  <mergeCells count="4">
    <mergeCell ref="D1:F1"/>
    <mergeCell ref="D2:F2"/>
    <mergeCell ref="A3:F3"/>
    <mergeCell ref="A4:F4"/>
  </mergeCells>
  <printOptions/>
  <pageMargins left="0.8267716535433072" right="0.3937007874015748" top="0.7874015748031497" bottom="0.5905511811023623" header="0.5118110236220472" footer="0.5118110236220472"/>
  <pageSetup horizontalDpi="600" verticalDpi="600" orientation="portrait" paperSize="9" scale="75" r:id="rId1"/>
  <rowBreaks count="1" manualBreakCount="1">
    <brk id="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6">
      <selection activeCell="B35" sqref="B35"/>
    </sheetView>
  </sheetViews>
  <sheetFormatPr defaultColWidth="9.00390625" defaultRowHeight="12.75"/>
  <cols>
    <col min="1" max="1" width="14.75390625" style="0" customWidth="1"/>
    <col min="2" max="2" width="37.00390625" style="0" customWidth="1"/>
    <col min="3" max="3" width="13.25390625" style="0" customWidth="1"/>
    <col min="4" max="4" width="13.75390625" style="0" customWidth="1"/>
    <col min="5" max="5" width="14.625" style="0" customWidth="1"/>
    <col min="6" max="6" width="13.375" style="0" customWidth="1"/>
  </cols>
  <sheetData>
    <row r="1" spans="1:6" ht="15.75">
      <c r="A1" s="132" t="s">
        <v>254</v>
      </c>
      <c r="B1" s="132"/>
      <c r="C1" s="132"/>
      <c r="D1" s="132"/>
      <c r="E1" s="132"/>
      <c r="F1" s="132"/>
    </row>
    <row r="2" spans="1:6" ht="12.75">
      <c r="A2" s="2"/>
      <c r="B2" s="2"/>
      <c r="C2" s="2"/>
      <c r="D2" s="2"/>
      <c r="E2" s="2"/>
      <c r="F2" s="121" t="s">
        <v>252</v>
      </c>
    </row>
    <row r="3" spans="1:6" ht="38.25">
      <c r="A3" s="122" t="s">
        <v>97</v>
      </c>
      <c r="B3" s="122" t="s">
        <v>32</v>
      </c>
      <c r="C3" s="122" t="s">
        <v>80</v>
      </c>
      <c r="D3" s="122" t="s">
        <v>255</v>
      </c>
      <c r="E3" s="122" t="s">
        <v>81</v>
      </c>
      <c r="F3" s="122" t="s">
        <v>98</v>
      </c>
    </row>
    <row r="4" spans="1:6" ht="12.75">
      <c r="A4" s="102" t="s">
        <v>128</v>
      </c>
      <c r="B4" s="40" t="s">
        <v>129</v>
      </c>
      <c r="C4" s="108">
        <f>SUM(C5:C10)</f>
        <v>13098.7</v>
      </c>
      <c r="D4" s="108">
        <f>SUM(D5:D10)</f>
        <v>12885</v>
      </c>
      <c r="E4" s="108">
        <f>SUM(C4-D4)</f>
        <v>213.70000000000073</v>
      </c>
      <c r="F4" s="109">
        <f aca="true" t="shared" si="0" ref="F4:F36">D4/C4*100</f>
        <v>98.3685403895043</v>
      </c>
    </row>
    <row r="5" spans="1:6" ht="51">
      <c r="A5" s="103" t="s">
        <v>130</v>
      </c>
      <c r="B5" s="39" t="s">
        <v>266</v>
      </c>
      <c r="C5" s="110">
        <v>779.5</v>
      </c>
      <c r="D5" s="110">
        <v>778.9</v>
      </c>
      <c r="E5" s="110">
        <f aca="true" t="shared" si="1" ref="E5:E36">SUM(C5-D5)</f>
        <v>0.6000000000000227</v>
      </c>
      <c r="F5" s="111">
        <f t="shared" si="0"/>
        <v>99.92302758178319</v>
      </c>
    </row>
    <row r="6" spans="1:6" ht="63.75">
      <c r="A6" s="103" t="s">
        <v>220</v>
      </c>
      <c r="B6" s="114" t="s">
        <v>237</v>
      </c>
      <c r="C6" s="110">
        <v>32</v>
      </c>
      <c r="D6" s="110">
        <v>32</v>
      </c>
      <c r="E6" s="110">
        <f t="shared" si="1"/>
        <v>0</v>
      </c>
      <c r="F6" s="111">
        <f t="shared" si="0"/>
        <v>100</v>
      </c>
    </row>
    <row r="7" spans="1:6" ht="76.5">
      <c r="A7" s="103" t="s">
        <v>131</v>
      </c>
      <c r="B7" s="39" t="s">
        <v>267</v>
      </c>
      <c r="C7" s="111">
        <v>10844.6</v>
      </c>
      <c r="D7" s="111">
        <v>10664.5</v>
      </c>
      <c r="E7" s="111">
        <f t="shared" si="1"/>
        <v>180.10000000000036</v>
      </c>
      <c r="F7" s="111">
        <f t="shared" si="0"/>
        <v>98.33926562528816</v>
      </c>
    </row>
    <row r="8" spans="1:6" ht="51">
      <c r="A8" s="103" t="s">
        <v>189</v>
      </c>
      <c r="B8" s="39" t="s">
        <v>190</v>
      </c>
      <c r="C8" s="111">
        <v>106.7</v>
      </c>
      <c r="D8" s="111">
        <v>106.7</v>
      </c>
      <c r="E8" s="111">
        <f t="shared" si="1"/>
        <v>0</v>
      </c>
      <c r="F8" s="111">
        <f t="shared" si="0"/>
        <v>100</v>
      </c>
    </row>
    <row r="9" spans="1:6" ht="12.75">
      <c r="A9" s="103" t="s">
        <v>132</v>
      </c>
      <c r="B9" s="39" t="s">
        <v>193</v>
      </c>
      <c r="C9" s="111">
        <v>28.9</v>
      </c>
      <c r="D9" s="111">
        <v>0</v>
      </c>
      <c r="E9" s="111">
        <f t="shared" si="1"/>
        <v>28.9</v>
      </c>
      <c r="F9" s="111">
        <f t="shared" si="0"/>
        <v>0</v>
      </c>
    </row>
    <row r="10" spans="1:6" ht="12.75">
      <c r="A10" s="103" t="s">
        <v>184</v>
      </c>
      <c r="B10" s="39" t="s">
        <v>69</v>
      </c>
      <c r="C10" s="111">
        <v>1307</v>
      </c>
      <c r="D10" s="111">
        <v>1302.9</v>
      </c>
      <c r="E10" s="111">
        <f t="shared" si="1"/>
        <v>4.099999999999909</v>
      </c>
      <c r="F10" s="111">
        <f t="shared" si="0"/>
        <v>99.68630451415456</v>
      </c>
    </row>
    <row r="11" spans="1:6" ht="12.75">
      <c r="A11" s="104" t="s">
        <v>133</v>
      </c>
      <c r="B11" s="38" t="s">
        <v>134</v>
      </c>
      <c r="C11" s="109">
        <f>C12</f>
        <v>390.2</v>
      </c>
      <c r="D11" s="109">
        <f>D12</f>
        <v>390.2</v>
      </c>
      <c r="E11" s="109">
        <f t="shared" si="1"/>
        <v>0</v>
      </c>
      <c r="F11" s="109">
        <f t="shared" si="0"/>
        <v>100</v>
      </c>
    </row>
    <row r="12" spans="1:6" ht="25.5">
      <c r="A12" s="103" t="s">
        <v>135</v>
      </c>
      <c r="B12" s="39" t="s">
        <v>70</v>
      </c>
      <c r="C12" s="111">
        <v>390.2</v>
      </c>
      <c r="D12" s="111">
        <v>390.2</v>
      </c>
      <c r="E12" s="111">
        <f t="shared" si="1"/>
        <v>0</v>
      </c>
      <c r="F12" s="111">
        <f t="shared" si="0"/>
        <v>100</v>
      </c>
    </row>
    <row r="13" spans="1:6" ht="25.5">
      <c r="A13" s="104" t="s">
        <v>136</v>
      </c>
      <c r="B13" s="38" t="s">
        <v>137</v>
      </c>
      <c r="C13" s="109">
        <f>C14+C15</f>
        <v>436.4</v>
      </c>
      <c r="D13" s="109">
        <f>D14+D15</f>
        <v>285.2</v>
      </c>
      <c r="E13" s="109">
        <f t="shared" si="1"/>
        <v>151.2</v>
      </c>
      <c r="F13" s="109">
        <f t="shared" si="0"/>
        <v>65.35288725939506</v>
      </c>
    </row>
    <row r="14" spans="1:6" ht="51">
      <c r="A14" s="103" t="s">
        <v>138</v>
      </c>
      <c r="B14" s="39" t="s">
        <v>159</v>
      </c>
      <c r="C14" s="111">
        <v>106.1</v>
      </c>
      <c r="D14" s="111">
        <v>106.1</v>
      </c>
      <c r="E14" s="111">
        <f t="shared" si="1"/>
        <v>0</v>
      </c>
      <c r="F14" s="111">
        <f t="shared" si="0"/>
        <v>100</v>
      </c>
    </row>
    <row r="15" spans="1:6" ht="12.75">
      <c r="A15" s="103" t="s">
        <v>139</v>
      </c>
      <c r="B15" s="39" t="s">
        <v>71</v>
      </c>
      <c r="C15" s="111">
        <v>330.3</v>
      </c>
      <c r="D15" s="111">
        <v>179.1</v>
      </c>
      <c r="E15" s="111">
        <f t="shared" si="1"/>
        <v>151.20000000000002</v>
      </c>
      <c r="F15" s="111">
        <f t="shared" si="0"/>
        <v>54.223433242506815</v>
      </c>
    </row>
    <row r="16" spans="1:6" ht="12.75">
      <c r="A16" s="104" t="s">
        <v>140</v>
      </c>
      <c r="B16" s="38" t="s">
        <v>141</v>
      </c>
      <c r="C16" s="109">
        <f>SUM(C17:C20)</f>
        <v>11007.5</v>
      </c>
      <c r="D16" s="109">
        <f>SUM(D17:D20)</f>
        <v>10814.5</v>
      </c>
      <c r="E16" s="109">
        <f t="shared" si="1"/>
        <v>193</v>
      </c>
      <c r="F16" s="109">
        <f t="shared" si="0"/>
        <v>98.2466500113559</v>
      </c>
    </row>
    <row r="17" spans="1:6" ht="12.75">
      <c r="A17" s="103" t="s">
        <v>142</v>
      </c>
      <c r="B17" s="39" t="s">
        <v>72</v>
      </c>
      <c r="C17" s="111">
        <v>341.1</v>
      </c>
      <c r="D17" s="111">
        <v>341.1</v>
      </c>
      <c r="E17" s="111">
        <f t="shared" si="1"/>
        <v>0</v>
      </c>
      <c r="F17" s="111">
        <f t="shared" si="0"/>
        <v>100</v>
      </c>
    </row>
    <row r="18" spans="1:6" ht="12.75">
      <c r="A18" s="103" t="s">
        <v>143</v>
      </c>
      <c r="B18" s="39" t="s">
        <v>73</v>
      </c>
      <c r="C18" s="111">
        <v>351.8</v>
      </c>
      <c r="D18" s="111">
        <v>351.8</v>
      </c>
      <c r="E18" s="111">
        <f t="shared" si="1"/>
        <v>0</v>
      </c>
      <c r="F18" s="111">
        <f t="shared" si="0"/>
        <v>100</v>
      </c>
    </row>
    <row r="19" spans="1:6" ht="12.75">
      <c r="A19" s="103" t="s">
        <v>221</v>
      </c>
      <c r="B19" s="39" t="s">
        <v>222</v>
      </c>
      <c r="C19" s="111">
        <v>10114.6</v>
      </c>
      <c r="D19" s="111">
        <v>9921.6</v>
      </c>
      <c r="E19" s="111">
        <f t="shared" si="1"/>
        <v>193</v>
      </c>
      <c r="F19" s="111">
        <f t="shared" si="0"/>
        <v>98.0918672018666</v>
      </c>
    </row>
    <row r="20" spans="1:6" ht="25.5">
      <c r="A20" s="103" t="s">
        <v>177</v>
      </c>
      <c r="B20" s="39" t="s">
        <v>176</v>
      </c>
      <c r="C20" s="111">
        <v>200</v>
      </c>
      <c r="D20" s="111">
        <v>200</v>
      </c>
      <c r="E20" s="111">
        <f t="shared" si="1"/>
        <v>0</v>
      </c>
      <c r="F20" s="111">
        <f t="shared" si="0"/>
        <v>100</v>
      </c>
    </row>
    <row r="21" spans="1:6" ht="12.75">
      <c r="A21" s="104" t="s">
        <v>144</v>
      </c>
      <c r="B21" s="38" t="s">
        <v>145</v>
      </c>
      <c r="C21" s="109">
        <f>C22+C23+C24</f>
        <v>34194.5</v>
      </c>
      <c r="D21" s="109">
        <f>D22+D23+D24</f>
        <v>28715.7</v>
      </c>
      <c r="E21" s="109">
        <f t="shared" si="1"/>
        <v>5478.799999999999</v>
      </c>
      <c r="F21" s="109">
        <f t="shared" si="0"/>
        <v>83.97754024770066</v>
      </c>
    </row>
    <row r="22" spans="1:6" ht="12.75">
      <c r="A22" s="103" t="s">
        <v>146</v>
      </c>
      <c r="B22" s="39" t="s">
        <v>74</v>
      </c>
      <c r="C22" s="111">
        <v>3725.9</v>
      </c>
      <c r="D22" s="111">
        <v>1590.4</v>
      </c>
      <c r="E22" s="111">
        <f t="shared" si="1"/>
        <v>2135.5</v>
      </c>
      <c r="F22" s="111">
        <f t="shared" si="0"/>
        <v>42.68498886175153</v>
      </c>
    </row>
    <row r="23" spans="1:6" ht="12.75">
      <c r="A23" s="103" t="s">
        <v>147</v>
      </c>
      <c r="B23" s="39" t="s">
        <v>75</v>
      </c>
      <c r="C23" s="111">
        <v>22345.7</v>
      </c>
      <c r="D23" s="111">
        <v>20365</v>
      </c>
      <c r="E23" s="111">
        <f t="shared" si="1"/>
        <v>1980.7000000000007</v>
      </c>
      <c r="F23" s="111">
        <f t="shared" si="0"/>
        <v>91.13610224785977</v>
      </c>
    </row>
    <row r="24" spans="1:6" ht="12.75">
      <c r="A24" s="103" t="s">
        <v>148</v>
      </c>
      <c r="B24" s="39" t="s">
        <v>76</v>
      </c>
      <c r="C24" s="111">
        <v>8122.9</v>
      </c>
      <c r="D24" s="111">
        <v>6760.3</v>
      </c>
      <c r="E24" s="111">
        <f t="shared" si="1"/>
        <v>1362.5999999999995</v>
      </c>
      <c r="F24" s="111">
        <f t="shared" si="0"/>
        <v>83.22520282165236</v>
      </c>
    </row>
    <row r="25" spans="1:6" ht="12.75">
      <c r="A25" s="104" t="s">
        <v>149</v>
      </c>
      <c r="B25" s="38" t="s">
        <v>150</v>
      </c>
      <c r="C25" s="109">
        <f>C26</f>
        <v>476.8</v>
      </c>
      <c r="D25" s="109">
        <f>D26</f>
        <v>476.8</v>
      </c>
      <c r="E25" s="109">
        <f t="shared" si="1"/>
        <v>0</v>
      </c>
      <c r="F25" s="109">
        <f t="shared" si="0"/>
        <v>100</v>
      </c>
    </row>
    <row r="26" spans="1:6" ht="25.5">
      <c r="A26" s="103" t="s">
        <v>151</v>
      </c>
      <c r="B26" s="39" t="s">
        <v>77</v>
      </c>
      <c r="C26" s="111">
        <v>476.8</v>
      </c>
      <c r="D26" s="111">
        <v>476.8</v>
      </c>
      <c r="E26" s="111">
        <f t="shared" si="1"/>
        <v>0</v>
      </c>
      <c r="F26" s="111">
        <f t="shared" si="0"/>
        <v>100</v>
      </c>
    </row>
    <row r="27" spans="1:6" ht="12.75">
      <c r="A27" s="104" t="s">
        <v>152</v>
      </c>
      <c r="B27" s="38" t="s">
        <v>215</v>
      </c>
      <c r="C27" s="109">
        <f>C28</f>
        <v>25093.5</v>
      </c>
      <c r="D27" s="109">
        <f>D28</f>
        <v>25029.2</v>
      </c>
      <c r="E27" s="109">
        <f t="shared" si="1"/>
        <v>64.29999999999927</v>
      </c>
      <c r="F27" s="109">
        <f t="shared" si="0"/>
        <v>99.74375834379421</v>
      </c>
    </row>
    <row r="28" spans="1:6" ht="12.75">
      <c r="A28" s="103" t="s">
        <v>153</v>
      </c>
      <c r="B28" s="39" t="s">
        <v>78</v>
      </c>
      <c r="C28" s="111">
        <v>25093.5</v>
      </c>
      <c r="D28" s="111">
        <v>25029.2</v>
      </c>
      <c r="E28" s="111">
        <f t="shared" si="1"/>
        <v>64.29999999999927</v>
      </c>
      <c r="F28" s="111">
        <f t="shared" si="0"/>
        <v>99.74375834379421</v>
      </c>
    </row>
    <row r="29" spans="1:6" ht="12.75">
      <c r="A29" s="104" t="s">
        <v>154</v>
      </c>
      <c r="B29" s="38" t="s">
        <v>155</v>
      </c>
      <c r="C29" s="109">
        <f>SUM(C30:C31)</f>
        <v>1391.1</v>
      </c>
      <c r="D29" s="109">
        <f>SUM(D30:D31)</f>
        <v>1391.1</v>
      </c>
      <c r="E29" s="109">
        <f t="shared" si="1"/>
        <v>0</v>
      </c>
      <c r="F29" s="109">
        <f t="shared" si="0"/>
        <v>100</v>
      </c>
    </row>
    <row r="30" spans="1:6" ht="12.75">
      <c r="A30" s="105" t="s">
        <v>191</v>
      </c>
      <c r="B30" s="52" t="s">
        <v>192</v>
      </c>
      <c r="C30" s="112">
        <v>348.5</v>
      </c>
      <c r="D30" s="112">
        <v>348.5</v>
      </c>
      <c r="E30" s="112">
        <f t="shared" si="1"/>
        <v>0</v>
      </c>
      <c r="F30" s="111">
        <f t="shared" si="0"/>
        <v>100</v>
      </c>
    </row>
    <row r="31" spans="1:6" ht="12.75">
      <c r="A31" s="103" t="s">
        <v>156</v>
      </c>
      <c r="B31" s="39" t="s">
        <v>79</v>
      </c>
      <c r="C31" s="111">
        <v>1042.6</v>
      </c>
      <c r="D31" s="111">
        <v>1042.6</v>
      </c>
      <c r="E31" s="111">
        <f t="shared" si="1"/>
        <v>0</v>
      </c>
      <c r="F31" s="111">
        <f t="shared" si="0"/>
        <v>100</v>
      </c>
    </row>
    <row r="32" spans="1:6" ht="12.75">
      <c r="A32" s="106" t="s">
        <v>157</v>
      </c>
      <c r="B32" s="79" t="s">
        <v>186</v>
      </c>
      <c r="C32" s="109">
        <f>SUM(C33)</f>
        <v>1556.3</v>
      </c>
      <c r="D32" s="109">
        <f>SUM(D33)</f>
        <v>1556.3</v>
      </c>
      <c r="E32" s="109">
        <f t="shared" si="1"/>
        <v>0</v>
      </c>
      <c r="F32" s="109">
        <f t="shared" si="0"/>
        <v>100</v>
      </c>
    </row>
    <row r="33" spans="1:6" ht="12.75">
      <c r="A33" s="107" t="s">
        <v>185</v>
      </c>
      <c r="B33" s="94" t="s">
        <v>223</v>
      </c>
      <c r="C33" s="111">
        <v>1556.3</v>
      </c>
      <c r="D33" s="111">
        <v>1556.3</v>
      </c>
      <c r="E33" s="111">
        <f t="shared" si="1"/>
        <v>0</v>
      </c>
      <c r="F33" s="111">
        <f t="shared" si="0"/>
        <v>100</v>
      </c>
    </row>
    <row r="34" spans="1:6" ht="25.5">
      <c r="A34" s="104" t="s">
        <v>187</v>
      </c>
      <c r="B34" s="38" t="s">
        <v>68</v>
      </c>
      <c r="C34" s="109">
        <f>C35</f>
        <v>158.3</v>
      </c>
      <c r="D34" s="109">
        <f>D35</f>
        <v>0</v>
      </c>
      <c r="E34" s="109">
        <f t="shared" si="1"/>
        <v>158.3</v>
      </c>
      <c r="F34" s="109">
        <f t="shared" si="0"/>
        <v>0</v>
      </c>
    </row>
    <row r="35" spans="1:6" ht="25.5">
      <c r="A35" s="103" t="s">
        <v>188</v>
      </c>
      <c r="B35" s="39" t="s">
        <v>268</v>
      </c>
      <c r="C35" s="111">
        <v>158.3</v>
      </c>
      <c r="D35" s="111">
        <v>0</v>
      </c>
      <c r="E35" s="111">
        <f t="shared" si="1"/>
        <v>158.3</v>
      </c>
      <c r="F35" s="111">
        <f t="shared" si="0"/>
        <v>0</v>
      </c>
    </row>
    <row r="36" spans="1:6" ht="12.75">
      <c r="A36" s="51"/>
      <c r="B36" s="41" t="s">
        <v>158</v>
      </c>
      <c r="C36" s="109">
        <f>SUM(C4+C11+C13+C16+C21+C25+C27+C29+C32+C34)</f>
        <v>87803.30000000002</v>
      </c>
      <c r="D36" s="109">
        <f>SUM(D4+D11+D13+D16+D21+D25+D27+D29+D32+D34)</f>
        <v>81544.00000000001</v>
      </c>
      <c r="E36" s="109">
        <f t="shared" si="1"/>
        <v>6259.300000000003</v>
      </c>
      <c r="F36" s="109">
        <f t="shared" si="0"/>
        <v>92.87122465784316</v>
      </c>
    </row>
  </sheetData>
  <sheetProtection/>
  <mergeCells count="1">
    <mergeCell ref="A1:F1"/>
  </mergeCells>
  <printOptions/>
  <pageMargins left="1.05" right="0.3937007874015748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2013-03-27T13:39:09Z</cp:lastPrinted>
  <dcterms:created xsi:type="dcterms:W3CDTF">2007-03-14T07:24:06Z</dcterms:created>
  <dcterms:modified xsi:type="dcterms:W3CDTF">2013-06-18T06:53:33Z</dcterms:modified>
  <cp:category/>
  <cp:version/>
  <cp:contentType/>
  <cp:contentStatus/>
</cp:coreProperties>
</file>