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<sst xmlns="http://schemas.openxmlformats.org/spreadsheetml/2006/main" count="117" uniqueCount="70">
  <si>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</si>
  <si>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</si>
  <si>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</si>
  <si>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</si>
  <si>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</si>
  <si>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</si>
  <si>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</si>
  <si>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</si>
  <si>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</si>
  <si>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</si>
  <si>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</si>
  <si>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</si>
  <si>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</si>
  <si>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</si>
  <si>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</si>
  <si>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</si>
  <si>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</si>
  <si>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</si>
  <si>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</si>
  <si>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</si>
  <si>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</si>
  <si>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</si>
  <si>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</si>
  <si>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</si>
  <si>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</si>
  <si>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</si>
  <si>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</si>
  <si>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</si>
  <si>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</si>
  <si>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</si>
  <si>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</si>
  <si>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</si>
  <si>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</si>
  <si>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</si>
  <si>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</si>
  <si>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</si>
  <si>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</si>
  <si>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</si>
  <si>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</si>
  <si>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</si>
  <si>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</si>
  <si>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</si>
  <si>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</si>
  <si>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</si>
  <si>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</si>
  <si>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</si>
  <si>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</si>
  <si>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Рз</t>
  </si>
  <si>
    <t>ПР</t>
  </si>
  <si>
    <t>07</t>
  </si>
  <si>
    <t>ОБРАЗОВАНИЕ</t>
  </si>
  <si>
    <t>Молодежная политика</t>
  </si>
  <si>
    <t xml:space="preserve">ВЫБОРГСКОГО РАЙОНА ЛЕНИНГРАДСКОЙ ОБЛАСТИ </t>
  </si>
  <si>
    <t xml:space="preserve">РАСПРЕДЕЛЕНИЕ БЮДЖЕТНЫХ АССИГНОВАНИЙ ПО РАЗДЕЛАМ </t>
  </si>
  <si>
    <t xml:space="preserve">И ПОДРАЗДЕЛАМ КЛАССИФИКАЦИИ РАСХОДОВ БЮДЖЕТА </t>
  </si>
  <si>
    <t>МУНИЦИПАЛЬНОГО ОБРАЗОВАНИЯ "ПРИМОРСКОЕ ГОРОДСКОЕ  ПОСЕЛЕНИЕ"</t>
  </si>
  <si>
    <t>2020 год</t>
  </si>
  <si>
    <t>2021 год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</si>
  <si>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</si>
  <si>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</si>
  <si>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</si>
  <si>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14</t>
  </si>
  <si>
    <t>(Приложение 4)</t>
  </si>
  <si>
    <t>2022 год</t>
  </si>
  <si>
    <t>НА 2020 ГОД И НА ПЛАНОВЫЙ ПЕРИОД 2021 И 2022 ГОДОВ</t>
  </si>
  <si>
    <t>Сумма</t>
  </si>
  <si>
    <t xml:space="preserve"> (тысяч рублей)</t>
  </si>
  <si>
    <t xml:space="preserve"> от 09  декабря 2019 г. № 21</t>
  </si>
  <si>
    <t xml:space="preserve">в редакции решения
</t>
  </si>
  <si>
    <t xml:space="preserve">от  22 сентября 2020 г. № 50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</si>
</sst>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65.125" style="2" customWidth="1"/>
    <col min="2" max="3" width="4.75390625" style="2" customWidth="1"/>
    <col min="4" max="4" width="10.375" style="2" customWidth="1"/>
    <col min="5" max="6" width="10.25390625" style="2" customWidth="1"/>
    <col min="7" max="16384" width="9.125" style="2" customWidth="1"/>
  </cols>
  <sheetData>
    <row r="1" spans="1:6" s="1" customFormat="1" ht="15.75">
      <c r="A1" s="19" t="s">
        <v>36</v>
      </c>
      <c r="B1" s="19"/>
      <c r="C1" s="19"/>
      <c r="D1" s="19"/>
      <c r="E1" s="19"/>
      <c r="F1" s="19"/>
    </row>
    <row r="2" spans="1:6" s="1" customFormat="1" ht="15.75">
      <c r="A2" s="19" t="s">
        <v>37</v>
      </c>
      <c r="B2" s="19"/>
      <c r="C2" s="19"/>
      <c r="D2" s="19"/>
      <c r="E2" s="19"/>
      <c r="F2" s="19"/>
    </row>
    <row r="3" spans="1:6" s="1" customFormat="1" ht="15.75">
      <c r="A3" s="19" t="s">
        <v>16</v>
      </c>
      <c r="B3" s="19"/>
      <c r="C3" s="19"/>
      <c r="D3" s="19"/>
      <c r="E3" s="19"/>
      <c r="F3" s="19"/>
    </row>
    <row r="4" spans="1:6" s="1" customFormat="1" ht="15.75">
      <c r="A4" s="19" t="s">
        <v>17</v>
      </c>
      <c r="B4" s="19"/>
      <c r="C4" s="19"/>
      <c r="D4" s="19"/>
      <c r="E4" s="19"/>
      <c r="F4" s="19"/>
    </row>
    <row r="5" spans="1:6" s="1" customFormat="1" ht="15.75">
      <c r="A5" s="19" t="s">
        <v>18</v>
      </c>
      <c r="B5" s="19"/>
      <c r="C5" s="19"/>
      <c r="D5" s="19"/>
      <c r="E5" s="19"/>
      <c r="F5" s="19"/>
    </row>
    <row r="6" spans="1:6" s="1" customFormat="1" ht="15.75">
      <c r="A6" s="21" t="s">
        <v>67</v>
      </c>
      <c r="B6" s="21"/>
      <c r="C6" s="21"/>
      <c r="D6" s="21"/>
      <c r="E6" s="21"/>
      <c r="F6" s="21"/>
    </row>
    <row r="7" spans="1:6" s="1" customFormat="1" ht="26.25" customHeight="1">
      <c r="A7" s="22" t="s">
        <v>68</v>
      </c>
      <c r="B7" s="22"/>
      <c r="C7" s="22"/>
      <c r="D7" s="22"/>
      <c r="E7" s="22"/>
      <c r="F7" s="22"/>
    </row>
    <row r="8" spans="1:6" s="1" customFormat="1" ht="27.75" customHeight="1">
      <c r="A8" s="22" t="s">
        <v>69</v>
      </c>
      <c r="B8" s="22"/>
      <c r="C8" s="22"/>
      <c r="D8" s="22"/>
      <c r="E8" s="22"/>
      <c r="F8" s="22"/>
    </row>
    <row r="9" spans="1:6" s="1" customFormat="1" ht="15.75">
      <c r="A9" s="21" t="s">
        <v>62</v>
      </c>
      <c r="B9" s="21"/>
      <c r="C9" s="21"/>
      <c r="D9" s="21"/>
      <c r="E9" s="21"/>
      <c r="F9" s="21"/>
    </row>
    <row r="10" spans="1:4" s="1" customFormat="1" ht="14.25">
      <c r="A10" s="4"/>
      <c r="B10" s="4"/>
      <c r="C10" s="4"/>
      <c r="D10" s="5"/>
    </row>
    <row r="11" spans="1:6" ht="15.75">
      <c r="A11" s="20" t="s">
        <v>53</v>
      </c>
      <c r="B11" s="20"/>
      <c r="C11" s="20"/>
      <c r="D11" s="20"/>
      <c r="E11" s="20"/>
      <c r="F11" s="20"/>
    </row>
    <row r="12" spans="1:6" ht="15.75">
      <c r="A12" s="20" t="s">
        <v>54</v>
      </c>
      <c r="B12" s="20"/>
      <c r="C12" s="20"/>
      <c r="D12" s="20"/>
      <c r="E12" s="20"/>
      <c r="F12" s="20"/>
    </row>
    <row r="13" spans="1:6" ht="15.75">
      <c r="A13" s="20" t="s">
        <v>55</v>
      </c>
      <c r="B13" s="20"/>
      <c r="C13" s="20"/>
      <c r="D13" s="20"/>
      <c r="E13" s="20"/>
      <c r="F13" s="20"/>
    </row>
    <row r="14" spans="1:6" ht="15.75">
      <c r="A14" s="20" t="s">
        <v>52</v>
      </c>
      <c r="B14" s="20"/>
      <c r="C14" s="20"/>
      <c r="D14" s="20"/>
      <c r="E14" s="20"/>
      <c r="F14" s="20"/>
    </row>
    <row r="15" spans="1:6" ht="15.75">
      <c r="A15" s="20" t="s">
        <v>64</v>
      </c>
      <c r="B15" s="20"/>
      <c r="C15" s="20"/>
      <c r="D15" s="20"/>
      <c r="E15" s="20"/>
      <c r="F15" s="20"/>
    </row>
    <row r="16" spans="1:6" ht="15.75">
      <c r="A16" s="28" t="s">
        <v>66</v>
      </c>
      <c r="B16" s="28"/>
      <c r="C16" s="28"/>
      <c r="D16" s="28"/>
      <c r="E16" s="28"/>
      <c r="F16" s="28"/>
    </row>
    <row r="17" spans="1:6" s="16" customFormat="1" ht="15.75">
      <c r="A17" s="23" t="s">
        <v>0</v>
      </c>
      <c r="B17" s="23" t="s">
        <v>47</v>
      </c>
      <c r="C17" s="23" t="s">
        <v>48</v>
      </c>
      <c r="D17" s="25" t="s">
        <v>65</v>
      </c>
      <c r="E17" s="26"/>
      <c r="F17" s="27"/>
    </row>
    <row r="18" spans="1:6" s="16" customFormat="1" ht="15.75">
      <c r="A18" s="24"/>
      <c r="B18" s="24"/>
      <c r="C18" s="24"/>
      <c r="D18" s="18" t="s">
        <v>56</v>
      </c>
      <c r="E18" s="18" t="s">
        <v>57</v>
      </c>
      <c r="F18" s="18" t="s">
        <v>63</v>
      </c>
    </row>
    <row r="19" spans="1:6" ht="15.75">
      <c r="A19" s="14" t="s">
        <v>39</v>
      </c>
      <c r="B19" s="6" t="s">
        <v>23</v>
      </c>
      <c r="C19" s="6" t="s">
        <v>33</v>
      </c>
      <c r="D19" s="7">
        <f>SUM(D20:D24)</f>
        <v>34701.6</v>
      </c>
      <c r="E19" s="7">
        <f>SUM(E20:E24)</f>
        <v>34908.8</v>
      </c>
      <c r="F19" s="7">
        <f>SUM(F20:F24)</f>
        <v>35391.9</v>
      </c>
    </row>
    <row r="20" spans="1:6" ht="31.5">
      <c r="A20" s="8" t="s">
        <v>12</v>
      </c>
      <c r="B20" s="9" t="s">
        <v>23</v>
      </c>
      <c r="C20" s="9" t="s">
        <v>24</v>
      </c>
      <c r="D20" s="10">
        <f>1606+452.4+136.6</f>
        <v>2195</v>
      </c>
      <c r="E20" s="10">
        <v>1606</v>
      </c>
      <c r="F20" s="10">
        <v>1606</v>
      </c>
    </row>
    <row r="21" spans="1:6" ht="47.25">
      <c r="A21" s="8" t="s">
        <v>13</v>
      </c>
      <c r="B21" s="9" t="s">
        <v>23</v>
      </c>
      <c r="C21" s="9" t="s">
        <v>26</v>
      </c>
      <c r="D21" s="10">
        <v>25161.1</v>
      </c>
      <c r="E21" s="10">
        <v>26625.2</v>
      </c>
      <c r="F21" s="10">
        <v>26625.2</v>
      </c>
    </row>
    <row r="22" spans="1:6" ht="47.25">
      <c r="A22" s="11" t="s">
        <v>19</v>
      </c>
      <c r="B22" s="9" t="s">
        <v>23</v>
      </c>
      <c r="C22" s="9" t="s">
        <v>32</v>
      </c>
      <c r="D22" s="10">
        <f>311+126.4</f>
        <v>437.4</v>
      </c>
      <c r="E22" s="10">
        <f>SUM(D22)</f>
        <v>437.4</v>
      </c>
      <c r="F22" s="10">
        <f>SUM(E22)</f>
        <v>437.4</v>
      </c>
    </row>
    <row r="23" spans="1:6" ht="15.75">
      <c r="A23" s="8" t="s">
        <v>2</v>
      </c>
      <c r="B23" s="9" t="s">
        <v>23</v>
      </c>
      <c r="C23" s="9" t="s">
        <v>30</v>
      </c>
      <c r="D23" s="10">
        <v>1271.1</v>
      </c>
      <c r="E23" s="10">
        <v>1328.9</v>
      </c>
      <c r="F23" s="10">
        <v>1378.7</v>
      </c>
    </row>
    <row r="24" spans="1:6" ht="15.75">
      <c r="A24" s="11" t="s">
        <v>20</v>
      </c>
      <c r="B24" s="9" t="s">
        <v>23</v>
      </c>
      <c r="C24" s="9" t="s">
        <v>31</v>
      </c>
      <c r="D24" s="10">
        <f>4806.5-3.5-1.8+825.8+10</f>
        <v>5637</v>
      </c>
      <c r="E24" s="10">
        <v>4911.3</v>
      </c>
      <c r="F24" s="10">
        <v>5344.6</v>
      </c>
    </row>
    <row r="25" spans="1:6" ht="15.75">
      <c r="A25" s="14" t="s">
        <v>58</v>
      </c>
      <c r="B25" s="6" t="s">
        <v>24</v>
      </c>
      <c r="C25" s="6" t="s">
        <v>33</v>
      </c>
      <c r="D25" s="7">
        <f>SUM(D26)</f>
        <v>801.5</v>
      </c>
      <c r="E25" s="7">
        <f>SUM(E26)</f>
        <v>814.8</v>
      </c>
      <c r="F25" s="7">
        <f>F26</f>
        <v>857.3</v>
      </c>
    </row>
    <row r="26" spans="1:6" ht="15.75">
      <c r="A26" s="17" t="s">
        <v>59</v>
      </c>
      <c r="B26" s="9" t="s">
        <v>24</v>
      </c>
      <c r="C26" s="9" t="s">
        <v>25</v>
      </c>
      <c r="D26" s="10">
        <f>844.2-42.7-0.1+0.1</f>
        <v>801.5</v>
      </c>
      <c r="E26" s="10">
        <f>874.4-59.6</f>
        <v>814.8</v>
      </c>
      <c r="F26" s="10">
        <f>857.3</f>
        <v>857.3</v>
      </c>
    </row>
    <row r="27" spans="1:6" ht="31.5">
      <c r="A27" s="15" t="s">
        <v>40</v>
      </c>
      <c r="B27" s="6" t="s">
        <v>25</v>
      </c>
      <c r="C27" s="6" t="s">
        <v>33</v>
      </c>
      <c r="D27" s="7">
        <f>SUM(D28:D30)</f>
        <v>2735.3</v>
      </c>
      <c r="E27" s="7">
        <f>SUM(E28:E30)</f>
        <v>2785</v>
      </c>
      <c r="F27" s="7">
        <f>SUM(F28:F30)</f>
        <v>3001.7</v>
      </c>
    </row>
    <row r="28" spans="1:6" ht="31.5">
      <c r="A28" s="8" t="s">
        <v>14</v>
      </c>
      <c r="B28" s="9" t="s">
        <v>25</v>
      </c>
      <c r="C28" s="9" t="s">
        <v>34</v>
      </c>
      <c r="D28" s="10">
        <f>735.1-14.8-29.8-100-100+23</f>
        <v>513.5000000000001</v>
      </c>
      <c r="E28" s="10">
        <f>873.8-200</f>
        <v>673.8</v>
      </c>
      <c r="F28" s="10">
        <v>586.2</v>
      </c>
    </row>
    <row r="29" spans="1:6" ht="15.75">
      <c r="A29" s="8" t="s">
        <v>7</v>
      </c>
      <c r="B29" s="9" t="s">
        <v>25</v>
      </c>
      <c r="C29" s="9" t="s">
        <v>29</v>
      </c>
      <c r="D29" s="10">
        <f>680-20-108-222-100+77</f>
        <v>307</v>
      </c>
      <c r="E29" s="10">
        <f>645-100-80-45-300</f>
        <v>120</v>
      </c>
      <c r="F29" s="10">
        <v>345</v>
      </c>
    </row>
    <row r="30" spans="1:6" ht="31.5">
      <c r="A30" s="8" t="s">
        <v>60</v>
      </c>
      <c r="B30" s="9" t="s">
        <v>25</v>
      </c>
      <c r="C30" s="9" t="s">
        <v>61</v>
      </c>
      <c r="D30" s="10">
        <f>1914.9-0.1</f>
        <v>1914.8000000000002</v>
      </c>
      <c r="E30" s="10">
        <f>1991.2</f>
        <v>1991.2</v>
      </c>
      <c r="F30" s="10">
        <f>2070.6-0.1</f>
        <v>2070.5</v>
      </c>
    </row>
    <row r="31" spans="1:6" ht="15.75">
      <c r="A31" s="15" t="s">
        <v>41</v>
      </c>
      <c r="B31" s="6" t="s">
        <v>26</v>
      </c>
      <c r="C31" s="6" t="s">
        <v>33</v>
      </c>
      <c r="D31" s="7">
        <f>SUM(D32:D35)</f>
        <v>21096.9</v>
      </c>
      <c r="E31" s="7">
        <f>SUM(E32:E35)</f>
        <v>14147.699999999999</v>
      </c>
      <c r="F31" s="7">
        <f>SUM(F32:F35)</f>
        <v>18513.199999999997</v>
      </c>
    </row>
    <row r="32" spans="1:6" ht="15.75" hidden="1">
      <c r="A32" s="8" t="s">
        <v>9</v>
      </c>
      <c r="B32" s="9" t="s">
        <v>26</v>
      </c>
      <c r="C32" s="9" t="s">
        <v>27</v>
      </c>
      <c r="D32" s="10">
        <v>0</v>
      </c>
      <c r="E32" s="10">
        <f>SUM(D32)</f>
        <v>0</v>
      </c>
      <c r="F32" s="10">
        <f>SUM(E32)</f>
        <v>0</v>
      </c>
    </row>
    <row r="33" spans="1:6" ht="15.75">
      <c r="A33" s="8" t="s">
        <v>10</v>
      </c>
      <c r="B33" s="9" t="s">
        <v>26</v>
      </c>
      <c r="C33" s="9" t="s">
        <v>28</v>
      </c>
      <c r="D33" s="10">
        <f>2750-14</f>
        <v>2736</v>
      </c>
      <c r="E33" s="10">
        <v>2750</v>
      </c>
      <c r="F33" s="10">
        <f>2750+260</f>
        <v>3010</v>
      </c>
    </row>
    <row r="34" spans="1:6" ht="15.75">
      <c r="A34" s="8" t="s">
        <v>22</v>
      </c>
      <c r="B34" s="9" t="s">
        <v>26</v>
      </c>
      <c r="C34" s="9" t="s">
        <v>34</v>
      </c>
      <c r="D34" s="10">
        <f>11206+7091.8+1068.4-1005.3-1995.6+1995.6-64.5+64.5</f>
        <v>18360.9</v>
      </c>
      <c r="E34" s="10">
        <f>11581.8+2234.4-200-100-1408.5-100-300-400</f>
        <v>11307.699999999999</v>
      </c>
      <c r="F34" s="10">
        <f>13178.8+2234.4</f>
        <v>15413.199999999999</v>
      </c>
    </row>
    <row r="35" spans="1:6" ht="15.75">
      <c r="A35" s="8" t="s">
        <v>11</v>
      </c>
      <c r="B35" s="9" t="s">
        <v>26</v>
      </c>
      <c r="C35" s="9" t="s">
        <v>35</v>
      </c>
      <c r="D35" s="10"/>
      <c r="E35" s="10">
        <v>90</v>
      </c>
      <c r="F35" s="10">
        <f>SUM(E35)</f>
        <v>90</v>
      </c>
    </row>
    <row r="36" spans="1:6" ht="15.75">
      <c r="A36" s="15" t="s">
        <v>42</v>
      </c>
      <c r="B36" s="6" t="s">
        <v>27</v>
      </c>
      <c r="C36" s="6" t="s">
        <v>33</v>
      </c>
      <c r="D36" s="7">
        <f>D37+D38+D39</f>
        <v>25830.899999999994</v>
      </c>
      <c r="E36" s="7">
        <f>SUM(E37:E39)</f>
        <v>51349.3</v>
      </c>
      <c r="F36" s="7">
        <f>SUM(F37:F39)</f>
        <v>46022</v>
      </c>
    </row>
    <row r="37" spans="1:6" ht="15.75">
      <c r="A37" s="8" t="s">
        <v>5</v>
      </c>
      <c r="B37" s="9" t="s">
        <v>27</v>
      </c>
      <c r="C37" s="9" t="s">
        <v>23</v>
      </c>
      <c r="D37" s="10">
        <v>3780.5</v>
      </c>
      <c r="E37" s="10">
        <f>5426+21477.4-379.4-775.0565-100-16.9-200+216.9</f>
        <v>25648.9435</v>
      </c>
      <c r="F37" s="10">
        <v>8337.6</v>
      </c>
    </row>
    <row r="38" spans="1:6" ht="15.75">
      <c r="A38" s="8" t="s">
        <v>8</v>
      </c>
      <c r="B38" s="9" t="s">
        <v>27</v>
      </c>
      <c r="C38" s="9" t="s">
        <v>24</v>
      </c>
      <c r="D38" s="10">
        <f>2513.8+200-436.7-1049.3-93.5-50-19-100-1000-280.2+25.4+355.5+999.3</f>
        <v>1065.3000000000004</v>
      </c>
      <c r="E38" s="10">
        <f>1193.8+5048-0.6+0.6</f>
        <v>6241.8</v>
      </c>
      <c r="F38" s="10">
        <f>1593.8+10512-41.2+41.2</f>
        <v>12105.8</v>
      </c>
    </row>
    <row r="39" spans="1:6" ht="15.75">
      <c r="A39" s="8" t="s">
        <v>6</v>
      </c>
      <c r="B39" s="9" t="s">
        <v>27</v>
      </c>
      <c r="C39" s="9" t="s">
        <v>25</v>
      </c>
      <c r="D39" s="10">
        <f>21037.8+154.2+20.3+1150+338.1-735+735-203.4-4.7-60-2.3-101.2-73.5-14.5-30.3-2-430-135.9-360-205-92.5</f>
        <v>20985.099999999995</v>
      </c>
      <c r="E39" s="10">
        <f>22854.8+1431.4-2490-120-300-250-640.5-400-66.9-50-420-100-140+149.7565-233.1+233.1</f>
        <v>19458.5565</v>
      </c>
      <c r="F39" s="10">
        <f>24147.6+1431-233.5+233.5</f>
        <v>25578.6</v>
      </c>
    </row>
    <row r="40" spans="1:6" ht="15.75">
      <c r="A40" s="14" t="s">
        <v>50</v>
      </c>
      <c r="B40" s="6" t="s">
        <v>49</v>
      </c>
      <c r="C40" s="6" t="s">
        <v>33</v>
      </c>
      <c r="D40" s="7">
        <f>D41</f>
        <v>807.3000000000001</v>
      </c>
      <c r="E40" s="7">
        <f>E41</f>
        <v>940.7</v>
      </c>
      <c r="F40" s="7">
        <f>F41</f>
        <v>940.7</v>
      </c>
    </row>
    <row r="41" spans="1:6" ht="15.75">
      <c r="A41" s="17" t="s">
        <v>51</v>
      </c>
      <c r="B41" s="9" t="s">
        <v>49</v>
      </c>
      <c r="C41" s="9" t="s">
        <v>49</v>
      </c>
      <c r="D41" s="10">
        <f>797+143.7-141.8-15+23.4</f>
        <v>807.3000000000001</v>
      </c>
      <c r="E41" s="10">
        <f>797+143.7-23.4+23.4</f>
        <v>940.7</v>
      </c>
      <c r="F41" s="10">
        <f>797+143.7-23.4+23.4</f>
        <v>940.7</v>
      </c>
    </row>
    <row r="42" spans="1:6" ht="15.75">
      <c r="A42" s="15" t="s">
        <v>43</v>
      </c>
      <c r="B42" s="6" t="s">
        <v>28</v>
      </c>
      <c r="C42" s="6" t="s">
        <v>33</v>
      </c>
      <c r="D42" s="7">
        <f>D43</f>
        <v>141246.2</v>
      </c>
      <c r="E42" s="7">
        <f>E43</f>
        <v>301012.4</v>
      </c>
      <c r="F42" s="7">
        <f>F43</f>
        <v>30743.5</v>
      </c>
    </row>
    <row r="43" spans="1:6" ht="15.75">
      <c r="A43" s="8" t="s">
        <v>3</v>
      </c>
      <c r="B43" s="9" t="s">
        <v>28</v>
      </c>
      <c r="C43" s="9" t="s">
        <v>23</v>
      </c>
      <c r="D43" s="10">
        <v>141246.2</v>
      </c>
      <c r="E43" s="10">
        <f>35545.4+265467</f>
        <v>301012.4</v>
      </c>
      <c r="F43" s="10">
        <v>30743.5</v>
      </c>
    </row>
    <row r="44" spans="1:6" ht="15.75">
      <c r="A44" s="15" t="s">
        <v>44</v>
      </c>
      <c r="B44" s="6" t="s">
        <v>29</v>
      </c>
      <c r="C44" s="6" t="s">
        <v>33</v>
      </c>
      <c r="D44" s="7">
        <f>SUM(D45)</f>
        <v>2251.7</v>
      </c>
      <c r="E44" s="7">
        <f>SUM(E45)</f>
        <v>1738.1</v>
      </c>
      <c r="F44" s="7">
        <f>SUM(F45)</f>
        <v>1738.1</v>
      </c>
    </row>
    <row r="45" spans="1:6" ht="15.75">
      <c r="A45" s="11" t="s">
        <v>21</v>
      </c>
      <c r="B45" s="9" t="s">
        <v>29</v>
      </c>
      <c r="C45" s="9" t="s">
        <v>23</v>
      </c>
      <c r="D45" s="10">
        <f>1738.1+513.6</f>
        <v>2251.7</v>
      </c>
      <c r="E45" s="10">
        <v>1738.1</v>
      </c>
      <c r="F45" s="10">
        <v>1738.1</v>
      </c>
    </row>
    <row r="46" spans="1:6" ht="15.75">
      <c r="A46" s="15" t="s">
        <v>45</v>
      </c>
      <c r="B46" s="6" t="s">
        <v>30</v>
      </c>
      <c r="C46" s="6" t="s">
        <v>33</v>
      </c>
      <c r="D46" s="7">
        <f>SUM(D47)</f>
        <v>16627</v>
      </c>
      <c r="E46" s="7">
        <f>SUM(E47)</f>
        <v>79214.40000000001</v>
      </c>
      <c r="F46" s="7">
        <f>SUM(F47)</f>
        <v>10925.2</v>
      </c>
    </row>
    <row r="47" spans="1:6" ht="15.75">
      <c r="A47" s="8" t="s">
        <v>15</v>
      </c>
      <c r="B47" s="9" t="s">
        <v>30</v>
      </c>
      <c r="C47" s="9" t="s">
        <v>23</v>
      </c>
      <c r="D47" s="10">
        <f>10813+5000-100+100+814</f>
        <v>16627</v>
      </c>
      <c r="E47" s="10">
        <f>10817+58821.8+9575.6</f>
        <v>79214.40000000001</v>
      </c>
      <c r="F47" s="10">
        <v>10925.2</v>
      </c>
    </row>
    <row r="48" spans="1:6" ht="31.5">
      <c r="A48" s="15" t="s">
        <v>46</v>
      </c>
      <c r="B48" s="6" t="s">
        <v>31</v>
      </c>
      <c r="C48" s="6" t="s">
        <v>33</v>
      </c>
      <c r="D48" s="7">
        <f>D49</f>
        <v>100</v>
      </c>
      <c r="E48" s="7">
        <f>SUM(E49)</f>
        <v>100</v>
      </c>
      <c r="F48" s="7">
        <f>SUM(F49)</f>
        <v>100</v>
      </c>
    </row>
    <row r="49" spans="1:6" ht="31.5">
      <c r="A49" s="8" t="s">
        <v>38</v>
      </c>
      <c r="B49" s="9" t="s">
        <v>31</v>
      </c>
      <c r="C49" s="9" t="s">
        <v>23</v>
      </c>
      <c r="D49" s="10">
        <v>100</v>
      </c>
      <c r="E49" s="10">
        <v>100</v>
      </c>
      <c r="F49" s="10">
        <v>100</v>
      </c>
    </row>
    <row r="50" spans="1:6" ht="15.75">
      <c r="A50" s="12" t="s">
        <v>4</v>
      </c>
      <c r="B50" s="6"/>
      <c r="C50" s="6" t="s">
        <v>1</v>
      </c>
      <c r="D50" s="13">
        <f>D19+D25+D27+D31+D36+D40+D42+D44+D46+D48</f>
        <v>246198.40000000002</v>
      </c>
      <c r="E50" s="13">
        <f>E19+E25+E27+E31+E36+E40+E42+E44+E46+E48</f>
        <v>487011.2</v>
      </c>
      <c r="F50" s="13">
        <f>F19+F25+F27+F31+F36+F40+F42+F44+F46+F48</f>
        <v>148233.6</v>
      </c>
    </row>
    <row r="51" ht="12.75">
      <c r="A51" s="3"/>
    </row>
    <row r="52" ht="12.75">
      <c r="A52" s="3"/>
    </row>
  </sheetData>
  <sheetProtection/>
  <mergeCells count="19">
    <mergeCell ref="A7:F7"/>
    <mergeCell ref="A8:F8"/>
    <mergeCell ref="A11:F11"/>
    <mergeCell ref="A12:F12"/>
    <mergeCell ref="A17:A18"/>
    <mergeCell ref="B17:B18"/>
    <mergeCell ref="C17:C18"/>
    <mergeCell ref="D17:F17"/>
    <mergeCell ref="A16:F16"/>
    <mergeCell ref="A1:F1"/>
    <mergeCell ref="A2:F2"/>
    <mergeCell ref="A3:F3"/>
    <mergeCell ref="A4:F4"/>
    <mergeCell ref="A15:F15"/>
    <mergeCell ref="A5:F5"/>
    <mergeCell ref="A9:F9"/>
    <mergeCell ref="A6:F6"/>
    <mergeCell ref="A14:F14"/>
    <mergeCell ref="A13:F13"/>
  </mergeCells>
  <printOptions/>
  <pageMargins left="0.7874015748031497" right="0.43307086614173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2020-09-04T09:10:47Z</cp:lastPrinted>
  <dcterms:created xsi:type="dcterms:W3CDTF">2003-12-05T21:14:57Z</dcterms:created>
  <dcterms:modified xsi:type="dcterms:W3CDTF">2020-09-21T08:18:22Z</dcterms:modified>
  <cp:category/>
  <cp:version/>
  <cp:contentType/>
  <cp:contentStatus/>
</cp:coreProperties>
</file>