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955" tabRatio="716" firstSheet="1" activeTab="2"/>
  </bookViews>
  <sheets>
    <sheet name="ДОХОДЫ" sheetId="1" r:id="rId1"/>
    <sheet name="ДАННЫЕ ДОХОДЫ" sheetId="2" r:id="rId2"/>
    <sheet name="ДАННЫЕ РАСХОДЫ" sheetId="3" r:id="rId3"/>
  </sheets>
  <definedNames/>
  <calcPr fullCalcOnLoad="1"/>
</workbook>
</file>

<file path=xl/sharedStrings.xml><?xml version="1.0" encoding="utf-8"?>
<sst xmlns="http://schemas.openxmlformats.org/spreadsheetml/2006/main" count="268" uniqueCount="246">
  <si>
    <t>1 00 00000 00 0000 000</t>
  </si>
  <si>
    <t>ДОХОДЫ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</si>
  <si>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</si>
  <si>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</si>
  <si>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</si>
  <si>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</si>
  <si>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</si>
  <si>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>1 06 00000 00 0000 000</t>
  </si>
  <si>
    <t>НАЛОГИ НА ИМУЩЕСТВО</t>
  </si>
  <si>
    <t>Единый сельскохозяйственный налог</t>
  </si>
  <si>
    <t>1 11 00000 00 0000 000</t>
  </si>
  <si>
    <t>1 14 00000 00 0000 000</t>
  </si>
  <si>
    <t>1 17 00000 00 0000 000</t>
  </si>
  <si>
    <t>ПРОЧИЕ НЕНАЛОГОВЫЕ ДОХОДЫ</t>
  </si>
  <si>
    <t>2 00 00000 00 0000 000</t>
  </si>
  <si>
    <t>БЕЗВОЗМЕЗДНЫЕ ПОСТУПЛЕНИЯ</t>
  </si>
  <si>
    <t>ВСЕГО ДОХОДОВ</t>
  </si>
  <si>
    <t>ГОСУДАРСТВЕННАЯ ПОШЛИНА</t>
  </si>
  <si>
    <t>2 02 00000 00 0000 000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</si>
  <si>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</si>
  <si>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 передаваемых полномочий субъектов Российской Федерации</t>
  </si>
  <si>
    <t>ОТЧЕТ ОБ ИСПОЛНЕНИИ БЮДЖЕТА</t>
  </si>
  <si>
    <t>Исполнено</t>
  </si>
  <si>
    <t>Прочие безвозмездные поступления</t>
  </si>
  <si>
    <t>НАЛОГОВЫЕ ДОХОДЫ</t>
  </si>
  <si>
    <t>НЕНАЛОГОВЫЕ ДОХОДЫ</t>
  </si>
  <si>
    <t>НАЛОГ НА ДОХОДЫ ФИЗИЧЕСКИХ ЛИЦ</t>
  </si>
  <si>
    <t>ЗЕМЕЛЬНЫЙ НАЛОГ</t>
  </si>
  <si>
    <t>Прочие неналоговые доходы бюджетов поселений</t>
  </si>
  <si>
    <t>1 09 00000 00 0000 000</t>
  </si>
  <si>
    <t>Код строки</t>
  </si>
  <si>
    <t>Код дохода по КД</t>
  </si>
  <si>
    <t>Наименование показателя</t>
  </si>
  <si>
    <t>КОДЫ</t>
  </si>
  <si>
    <t>Дата</t>
  </si>
  <si>
    <t>по ОКПО</t>
  </si>
  <si>
    <t>по ОКАТО</t>
  </si>
  <si>
    <t>Наименование публично-правового образования</t>
  </si>
  <si>
    <t>ТРАНСПОРТНЫЙ НАЛОГ</t>
  </si>
  <si>
    <t>1 08 00000 00 0000 000</t>
  </si>
  <si>
    <t>1 08 04020 01 0000 110</t>
  </si>
  <si>
    <t>1 13 00000 00 0000 000</t>
  </si>
  <si>
    <t xml:space="preserve"> </t>
  </si>
  <si>
    <t>1 17 05050 10 0000 180</t>
  </si>
  <si>
    <t>1 17 01050 10 0000 180</t>
  </si>
  <si>
    <t>1 05 03000 01 0000 110</t>
  </si>
  <si>
    <t>1 06 01030 10 0000 110</t>
  </si>
  <si>
    <t>1 09 04050 10 0000 110</t>
  </si>
  <si>
    <t>1 11 05010 10 0000 120</t>
  </si>
  <si>
    <t>1 11 09045 10 0000 120</t>
  </si>
  <si>
    <t>1 14 02033 10 0000 000</t>
  </si>
  <si>
    <t>1 14 06014 10 0000 430</t>
  </si>
  <si>
    <t>1 13 03050 10 0000 130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</si>
  <si>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</si>
  <si>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Прочие межбюджетные трансферты, передаваемые бюджетам поселений</t>
  </si>
  <si>
    <t>к Постановлению главы администрации</t>
  </si>
  <si>
    <t>Приложение</t>
  </si>
  <si>
    <t>Выборгского района Ленинградской области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</si>
  <si>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</si>
  <si>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2 02 04999 10 0000 100</t>
  </si>
  <si>
    <t xml:space="preserve"> 2 07 05000 00 0000 000</t>
  </si>
  <si>
    <t xml:space="preserve"> 2 07 05000 10 0000 180</t>
  </si>
  <si>
    <t>1 19 05000 10 0000 000</t>
  </si>
  <si>
    <t>1 19 05000 10 0000 151</t>
  </si>
  <si>
    <t>1 06 04000 02 0000 110</t>
  </si>
  <si>
    <t>1 06 06000 10 0000 110</t>
  </si>
  <si>
    <t xml:space="preserve"> Администрация МО "Приморское городское поселение" Выборгского района Ленинградской области</t>
  </si>
  <si>
    <t>Наименование органа, организующего исполнение бюджета</t>
  </si>
  <si>
    <t>Обслуживание государственного и муниципального долга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</si>
  <si>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</si>
  <si>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</si>
  <si>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</si>
  <si>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Сельское хозяйство и рыболовство</t>
  </si>
  <si>
    <t>Транспорт</t>
  </si>
  <si>
    <t>Жилищное хозяйство</t>
  </si>
  <si>
    <t>Коммунальное хозяйство</t>
  </si>
  <si>
    <t>Благоустройство</t>
  </si>
  <si>
    <t>Молодежная политика и оздоровление детей</t>
  </si>
  <si>
    <t>Культура</t>
  </si>
  <si>
    <t>Утвержденные бюджетные назначения</t>
  </si>
  <si>
    <t>Неисполненные назначения</t>
  </si>
  <si>
    <t>ДОХОДЫ ОТ ИСПОЛЬЗОВАНИЯ ИМУЩЕСТВА, НАХОДЯЩЕГОСЯ В ГОСУДАРСТВЕННОЙ И МУНИЦИПАЛЬНОЙ СОБСТВЕННОСТИ</t>
  </si>
  <si>
    <t>0503117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</si>
  <si>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</si>
  <si>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Земельный налог (по обязательсквам, возникшим до 1 января 2006 года),мобилизуемый на территориях поселений</t>
  </si>
  <si>
    <t>ДОХОДЫ ОТ ПРОДАЖИ МАТЕРИАЛЬНЫХ И НЕМАТЕРИАЛЬНЫХ АКТИВОВ</t>
  </si>
  <si>
    <t>Невыясненные поступления, зачисляемые в бюджеты поселений</t>
  </si>
  <si>
    <t xml:space="preserve">Возврат остатков субсидий , субвенций и иных межбюджетных трансфертов,имеющих целевое назначение, прошлых лет из бюджетов поселений </t>
  </si>
  <si>
    <t>ЗАДОЛЖЕННОСТЬ И ПЕРЕРАСЧЕТЫ ПО ОТМЕНЕННЫМ НАЛОГАМ, СБОРАМ И ИНЫМ ОБЯЗАТЕЛЬНЫМ ПЛАТЕЖАМ</t>
  </si>
  <si>
    <t>ДОХОДЫ ОТ ОКАЗАНИЯ ПЛАТНЫХ УСЛУГ И КОМПЕНСАЦИИ ЗАТРАТ ГОСУДАРСТВА</t>
  </si>
  <si>
    <t>ВОЗВРАТ ОСТАТКОВ СУБИДИЙ И ИНЫХ МЕЖБЮДЖЕТНЫХ ТРАНСФЕРТОВ, ИМЕЮЩИХ ЦЕЛЕВОЕ НАЗНАЧЕНИЕ, ПРОШЛЫХ ЛЕТ ИЗ БЮДЖЕТОВ ПОСЕЛЕНИЙ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</si>
  <si>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</si>
  <si>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</si>
  <si>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от ____________________2010г. №____</t>
  </si>
  <si>
    <r>
      <t>Периодичность:</t>
    </r>
    <r>
      <rPr>
        <sz val="8"/>
        <rFont val="Arial Cyr"/>
        <family val="0"/>
      </rPr>
      <t xml:space="preserve"> месячная</t>
    </r>
  </si>
  <si>
    <r>
      <t>Единица измерения:</t>
    </r>
    <r>
      <rPr>
        <sz val="8"/>
        <rFont val="Arial Cyr"/>
        <family val="0"/>
      </rPr>
      <t xml:space="preserve"> руб.</t>
    </r>
  </si>
  <si>
    <t>(в  руб.)</t>
  </si>
  <si>
    <t>Код по бюджетной классификации</t>
  </si>
  <si>
    <t>% исполнения к годовым назначениям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</si>
  <si>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</si>
  <si>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</si>
  <si>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</si>
  <si>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</si>
  <si>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</si>
  <si>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</si>
  <si>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</si>
  <si>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000 1 05 03000 01 0000 110</t>
  </si>
  <si>
    <t>000 1 06 00000 00 0000 000</t>
  </si>
  <si>
    <t>Налоги на имущество</t>
  </si>
  <si>
    <t>000 1 06 04000 02 0000 110</t>
  </si>
  <si>
    <t>Транспортный налог</t>
  </si>
  <si>
    <t>000 1 06 06000 00 0000 110</t>
  </si>
  <si>
    <t>Земельный налог</t>
  </si>
  <si>
    <t>000 1 08 00000 00 0000 000</t>
  </si>
  <si>
    <t>Государственная пошлина</t>
  </si>
  <si>
    <t>000 1 09 00000 00 0000 000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</si>
  <si>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</si>
  <si>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</t>
  </si>
  <si>
    <t>000 1 13 00000 00 0000 000</t>
  </si>
  <si>
    <t>Доходы от оказания платных услуг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</si>
  <si>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</si>
  <si>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</si>
  <si>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</si>
  <si>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</si>
  <si>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</si>
  <si>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</si>
  <si>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000 2 02 03015 10 0000 151</t>
  </si>
  <si>
    <t>000 2 02 03024 10 0000 151</t>
  </si>
  <si>
    <t>Субвенции местным бюджетам поселений на выполнение передаваемых полномочий субъектов Российской Федерации</t>
  </si>
  <si>
    <t>000 2 07 05000 10 0000 180</t>
  </si>
  <si>
    <t>Прочие безвозмездные поступления в бюджеты поселений</t>
  </si>
  <si>
    <t>ИТОГО ДОХОДОВ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</si>
  <si>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</si>
  <si>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</si>
  <si>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( в  руб.)</t>
  </si>
  <si>
    <t xml:space="preserve">0100 </t>
  </si>
  <si>
    <t>Общегосударственные  вопросы</t>
  </si>
  <si>
    <t>0102</t>
  </si>
  <si>
    <t>Функционирование высшего должностного лица субъекта РФ и муниципального образования</t>
  </si>
  <si>
    <t>0104</t>
  </si>
  <si>
    <t>0111</t>
  </si>
  <si>
    <t>0200</t>
  </si>
  <si>
    <t>Национальная оборона</t>
  </si>
  <si>
    <t>0203</t>
  </si>
  <si>
    <t>0300</t>
  </si>
  <si>
    <t>Национальная безопасность и правоохранительная деятельность</t>
  </si>
  <si>
    <t>0309</t>
  </si>
  <si>
    <t>0310</t>
  </si>
  <si>
    <t>0400</t>
  </si>
  <si>
    <t>Национальная экономика</t>
  </si>
  <si>
    <t>0405</t>
  </si>
  <si>
    <t>0408</t>
  </si>
  <si>
    <t>0500</t>
  </si>
  <si>
    <t>Жилищно- коммунальное хозяйство</t>
  </si>
  <si>
    <t>0501</t>
  </si>
  <si>
    <t>0502</t>
  </si>
  <si>
    <t>0503</t>
  </si>
  <si>
    <t>0700</t>
  </si>
  <si>
    <t>Образование</t>
  </si>
  <si>
    <t>0707</t>
  </si>
  <si>
    <t>0800</t>
  </si>
  <si>
    <t>0801</t>
  </si>
  <si>
    <t>1000</t>
  </si>
  <si>
    <t>Социальная политика</t>
  </si>
  <si>
    <t>1100</t>
  </si>
  <si>
    <t>ИТОГО РАСХОДОВ</t>
  </si>
  <si>
    <t xml:space="preserve">Функционирование Правительства РФ, высших органов исполнительной власти субъектов РФ, местных администраций 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</si>
  <si>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</si>
  <si>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Прочие субсидии бюджетам поселений</t>
  </si>
  <si>
    <t xml:space="preserve">муниципального образования </t>
  </si>
  <si>
    <t>"Приморское городское поселение"</t>
  </si>
  <si>
    <t>202 02088 10 0001 151</t>
  </si>
  <si>
    <t>2 02 02089 10 0001 151</t>
  </si>
  <si>
    <t>2 02 02999 10 0000 151</t>
  </si>
  <si>
    <t>000 1 13 03050 10 0000 130</t>
  </si>
  <si>
    <t>000 1 17 05050 10 0000 180</t>
  </si>
  <si>
    <t>000 1 06 01030 10 0000 110</t>
  </si>
  <si>
    <t>000 1 09 04050 10 0000 110</t>
  </si>
  <si>
    <t>000 1 11 05010 10 0000 120</t>
  </si>
  <si>
    <t>000 1 11 09045 10 0000 120</t>
  </si>
  <si>
    <t>000 1 14 02033 10 0000 410</t>
  </si>
  <si>
    <t>000 1 14 06014 10 0000 430</t>
  </si>
  <si>
    <t>000 1 17 01050 10 0000 180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</si>
  <si>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</si>
  <si>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 границах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</si>
  <si>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</si>
  <si>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 предприятий, в том числе казенных), в части реализации основных средств по указанному имуществу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</si>
  <si>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 жилищного фонда за счет средств бюджетов</t>
  </si>
  <si>
    <t>Другие  вопросы в области национальной экономики</t>
  </si>
  <si>
    <t>0412</t>
  </si>
  <si>
    <t xml:space="preserve"> 2 02 03024 10 0000 151</t>
  </si>
  <si>
    <t xml:space="preserve"> 2 02 03015 10 0000 151</t>
  </si>
  <si>
    <t>000 1 11 05035 10 0000 120</t>
  </si>
  <si>
    <t>000 2 02 00000 00 0000 000</t>
  </si>
  <si>
    <t>Безвозмездные поступления от других бюджетов бюджетной системы Российской Федерации</t>
  </si>
  <si>
    <t>000 207 00000 00 0000 000</t>
  </si>
  <si>
    <t xml:space="preserve">Прочие безвозмездные поступления </t>
  </si>
  <si>
    <t>0113</t>
  </si>
  <si>
    <t>1101</t>
  </si>
  <si>
    <t>Физическая культура и спорт</t>
  </si>
  <si>
    <t>1300</t>
  </si>
  <si>
    <t>1301</t>
  </si>
  <si>
    <t>Обслуживание внутреннего государственного и муниципального долга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</si>
  <si>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</si>
  <si>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</si>
  <si>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1001</t>
  </si>
  <si>
    <t>Пенсионное обеспечение</t>
  </si>
  <si>
    <t>Резервные фонды</t>
  </si>
  <si>
    <t>000 1 08 04020 01 0000 110</t>
  </si>
  <si>
    <t>Налоговые доходы</t>
  </si>
  <si>
    <t>Неналоговые доходы</t>
  </si>
  <si>
    <t>000 1 01 02010 01 0000 110</t>
  </si>
  <si>
    <t>000 1 01 02021 01 0000 110</t>
  </si>
  <si>
    <t>000 1 01 02022 01 0000 110</t>
  </si>
  <si>
    <t>000 1 01 02030 01 0000 110</t>
  </si>
  <si>
    <t>000 1 01 02040 01 0000 110</t>
  </si>
  <si>
    <t>000 1 01 02060 01 0000 110</t>
  </si>
  <si>
    <t>Транспортный налог с организаций</t>
  </si>
  <si>
    <t>Транспортный налог с физических лиц</t>
  </si>
  <si>
    <t>000 1 06 04011 02 0000 110</t>
  </si>
  <si>
    <t>000 1 06 04012 02 0000 110</t>
  </si>
  <si>
    <t>000 1 06 06013 10 0000 110</t>
  </si>
  <si>
    <t>000 1 06 06023 10 0000 110</t>
  </si>
  <si>
    <t>НАЛОГОВЫЕ И НЕНАЛОГОВЫЕ ДОХОДЫ</t>
  </si>
  <si>
    <t>Налог на доходы физических лиц с доходов с доходов, полученных физическими лицами, являющимися налоговыми резидентами Российской Федерации в  виде  дивидендов от 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</si>
  <si>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1статьи 224 Налогового кодекса Российской Федерации, за   исключением   доходов, полученных физическими лицами, зарегистрированными в качестве индивидуальных предпринимателей, частных  нотариусов  и других лиц, занимающихся частной практикой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</si>
  <si>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</si>
  <si>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 других  лиц,  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</si>
  <si>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  мероприятиях  в  целях   рекламы товаров, работ и услуг, процентных доходов по вкладам в банках, в виде материальной  выгоды от экономии на процентах при получении заемных
(кредитных) средств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</si>
  <si>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</si>
  <si>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Земельный налог, взимаемый по ставкам, установленным в соответствии с подпунктом 1 пункта 1 статьи  394 Налогового кодекса Российской Федерации и     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</si>
  <si>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 1 статьи 394 Налогового кодекса Российской Федерации и     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</si>
  <si>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  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</si>
  <si>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</si>
  <si>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бюджетных и автономных учреждений, а также имущества муниципальных унитарных 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</si>
  <si>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 предприятий, в том числе казенных), в части реализации основных средств по указанному имуществу</t>
  </si>
  <si>
    <t>2 02 02999 10 0001 151</t>
  </si>
  <si>
    <t xml:space="preserve">Прочие субсидии бюджетам поселений </t>
  </si>
  <si>
    <t>Субвенции бюджетам поселений на осуществление первичного воинского учета на территориях,  где отсутствуют военные комиссариаты</t>
  </si>
  <si>
    <t>Культура, кинематография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</si>
  <si>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</si>
  <si>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к пояснительной записке</t>
  </si>
  <si>
    <t>Данные об исполнении бюджета муниципального образования "Приморское городское поселение" Выборгского района Ленинградской области за 2011 год</t>
  </si>
  <si>
    <t>к отчету за 2011 год</t>
  </si>
  <si>
    <t>1. Доходы</t>
  </si>
  <si>
    <t>2.  Расходы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</si>
</sst>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 horizontal="left"/>
    </xf>
    <xf numFmtId="4" fontId="1" fillId="0" borderId="0" xfId="0" applyNumberFormat="1" applyFont="1" applyAlignment="1">
      <alignment/>
    </xf>
    <xf numFmtId="4" fontId="1" fillId="0" borderId="13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4" fontId="3" fillId="0" borderId="13" xfId="0" applyNumberFormat="1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4" fontId="1" fillId="0" borderId="13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left"/>
    </xf>
    <xf numFmtId="4" fontId="3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wrapText="1"/>
    </xf>
    <xf numFmtId="0" fontId="2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1" xfId="0" applyBorder="1" applyAlignment="1">
      <alignment horizontal="right"/>
    </xf>
    <xf numFmtId="0" fontId="2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4" fontId="1" fillId="0" borderId="12" xfId="0" applyNumberFormat="1" applyFont="1" applyBorder="1" applyAlignment="1">
      <alignment wrapText="1"/>
    </xf>
    <xf numFmtId="4" fontId="3" fillId="0" borderId="12" xfId="0" applyNumberFormat="1" applyFont="1" applyBorder="1" applyAlignment="1">
      <alignment horizontal="left" wrapText="1"/>
    </xf>
    <xf numFmtId="4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0" xfId="0" applyFont="1" applyAlignment="1">
      <alignment/>
    </xf>
    <xf numFmtId="1" fontId="1" fillId="0" borderId="12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4" fontId="3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 wrapText="1"/>
    </xf>
    <xf numFmtId="4" fontId="3" fillId="0" borderId="13" xfId="0" applyNumberFormat="1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9" fontId="0" fillId="24" borderId="13" xfId="0" applyNumberFormat="1" applyFont="1" applyFill="1" applyBorder="1" applyAlignment="1">
      <alignment horizontal="center"/>
    </xf>
    <xf numFmtId="49" fontId="2" fillId="24" borderId="13" xfId="0" applyNumberFormat="1" applyFont="1" applyFill="1" applyBorder="1" applyAlignment="1">
      <alignment horizontal="center"/>
    </xf>
    <xf numFmtId="0" fontId="2" fillId="24" borderId="13" xfId="0" applyFont="1" applyFill="1" applyBorder="1" applyAlignment="1">
      <alignment vertical="center" wrapText="1"/>
    </xf>
    <xf numFmtId="49" fontId="0" fillId="0" borderId="13" xfId="0" applyNumberFormat="1" applyFont="1" applyBorder="1" applyAlignment="1">
      <alignment horizontal="center"/>
    </xf>
    <xf numFmtId="4" fontId="0" fillId="0" borderId="16" xfId="0" applyNumberFormat="1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165" fontId="2" fillId="0" borderId="13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9" fontId="2" fillId="0" borderId="13" xfId="0" applyNumberFormat="1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4" fontId="2" fillId="0" borderId="13" xfId="0" applyNumberFormat="1" applyFont="1" applyBorder="1" applyAlignment="1">
      <alignment vertical="top"/>
    </xf>
    <xf numFmtId="165" fontId="2" fillId="0" borderId="13" xfId="0" applyNumberFormat="1" applyFont="1" applyBorder="1" applyAlignment="1">
      <alignment vertical="top"/>
    </xf>
    <xf numFmtId="49" fontId="0" fillId="0" borderId="13" xfId="0" applyNumberFormat="1" applyFont="1" applyBorder="1" applyAlignment="1">
      <alignment vertical="top"/>
    </xf>
    <xf numFmtId="0" fontId="0" fillId="0" borderId="13" xfId="0" applyFont="1" applyBorder="1" applyAlignment="1">
      <alignment vertical="top" wrapText="1"/>
    </xf>
    <xf numFmtId="4" fontId="0" fillId="0" borderId="13" xfId="0" applyNumberFormat="1" applyFont="1" applyBorder="1" applyAlignment="1">
      <alignment vertical="top"/>
    </xf>
    <xf numFmtId="165" fontId="0" fillId="0" borderId="13" xfId="0" applyNumberFormat="1" applyFont="1" applyBorder="1" applyAlignment="1">
      <alignment vertical="top"/>
    </xf>
    <xf numFmtId="0" fontId="0" fillId="0" borderId="12" xfId="0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vertical="top" wrapText="1"/>
    </xf>
    <xf numFmtId="4" fontId="0" fillId="0" borderId="12" xfId="0" applyNumberFormat="1" applyFont="1" applyBorder="1" applyAlignment="1">
      <alignment vertical="top" wrapText="1"/>
    </xf>
    <xf numFmtId="4" fontId="0" fillId="0" borderId="13" xfId="0" applyNumberFormat="1" applyFont="1" applyFill="1" applyBorder="1" applyAlignment="1">
      <alignment vertical="top"/>
    </xf>
    <xf numFmtId="0" fontId="0" fillId="0" borderId="12" xfId="0" applyFont="1" applyBorder="1" applyAlignment="1">
      <alignment vertical="top" wrapText="1"/>
    </xf>
    <xf numFmtId="0" fontId="0" fillId="0" borderId="12" xfId="0" applyFont="1" applyFill="1" applyBorder="1" applyAlignment="1">
      <alignment horizontal="left" vertical="top" wrapText="1"/>
    </xf>
    <xf numFmtId="4" fontId="0" fillId="0" borderId="12" xfId="0" applyNumberFormat="1" applyFont="1" applyBorder="1" applyAlignment="1">
      <alignment vertical="top"/>
    </xf>
    <xf numFmtId="165" fontId="0" fillId="0" borderId="13" xfId="57" applyNumberFormat="1" applyFont="1" applyBorder="1" applyAlignment="1">
      <alignment vertical="top"/>
    </xf>
    <xf numFmtId="4" fontId="0" fillId="0" borderId="13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vertical="top" wrapText="1"/>
    </xf>
    <xf numFmtId="0" fontId="2" fillId="0" borderId="13" xfId="0" applyNumberFormat="1" applyFont="1" applyBorder="1" applyAlignment="1">
      <alignment vertical="top" wrapText="1"/>
    </xf>
    <xf numFmtId="0" fontId="0" fillId="0" borderId="12" xfId="0" applyNumberFormat="1" applyFont="1" applyBorder="1" applyAlignment="1">
      <alignment vertical="top" wrapText="1"/>
    </xf>
    <xf numFmtId="49" fontId="0" fillId="0" borderId="13" xfId="0" applyNumberFormat="1" applyFont="1" applyBorder="1" applyAlignment="1">
      <alignment vertical="top"/>
    </xf>
    <xf numFmtId="0" fontId="0" fillId="0" borderId="13" xfId="0" applyNumberFormat="1" applyFont="1" applyBorder="1" applyAlignment="1">
      <alignment vertical="top" wrapText="1"/>
    </xf>
    <xf numFmtId="0" fontId="0" fillId="0" borderId="13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5"/>
  <sheetViews>
    <sheetView zoomScalePageLayoutView="0" workbookViewId="0" topLeftCell="A46">
      <selection activeCell="A11" sqref="A11:D11"/>
    </sheetView>
  </sheetViews>
  <sheetFormatPr defaultColWidth="9.00390625" defaultRowHeight="12.75"/>
  <cols>
    <col min="1" max="1" width="35.25390625" style="0" customWidth="1"/>
    <col min="2" max="2" width="5.875" style="0" customWidth="1"/>
    <col min="3" max="3" width="18.875" style="0" customWidth="1"/>
    <col min="4" max="4" width="12.125" style="0" customWidth="1"/>
    <col min="5" max="5" width="13.25390625" style="0" customWidth="1"/>
    <col min="6" max="6" width="13.00390625" style="0" customWidth="1"/>
  </cols>
  <sheetData>
    <row r="1" spans="4:6" ht="12.75">
      <c r="D1" s="119" t="s">
        <v>56</v>
      </c>
      <c r="E1" s="119"/>
      <c r="F1" s="119"/>
    </row>
    <row r="2" spans="2:6" ht="12.75">
      <c r="B2" s="22"/>
      <c r="D2" s="119" t="s">
        <v>55</v>
      </c>
      <c r="E2" s="119"/>
      <c r="F2" s="119"/>
    </row>
    <row r="3" spans="3:6" ht="12.75">
      <c r="C3" s="22"/>
      <c r="D3" s="119" t="s">
        <v>169</v>
      </c>
      <c r="E3" s="119"/>
      <c r="F3" s="119"/>
    </row>
    <row r="4" spans="3:6" ht="12.75">
      <c r="C4" s="22"/>
      <c r="D4" s="119" t="s">
        <v>170</v>
      </c>
      <c r="E4" s="119"/>
      <c r="F4" s="119"/>
    </row>
    <row r="5" spans="4:6" ht="12.75">
      <c r="D5" s="119" t="s">
        <v>57</v>
      </c>
      <c r="E5" s="119"/>
      <c r="F5" s="119"/>
    </row>
    <row r="6" spans="4:6" ht="12.75">
      <c r="D6" s="119" t="s">
        <v>93</v>
      </c>
      <c r="E6" s="119"/>
      <c r="F6" s="119"/>
    </row>
    <row r="7" spans="4:6" ht="12.75">
      <c r="D7" s="23"/>
      <c r="E7" s="23"/>
      <c r="F7" s="23"/>
    </row>
    <row r="8" spans="1:6" ht="12.75">
      <c r="A8" s="120" t="s">
        <v>21</v>
      </c>
      <c r="B8" s="120"/>
      <c r="C8" s="120"/>
      <c r="D8" s="120"/>
      <c r="E8" s="120"/>
      <c r="F8" s="17" t="s">
        <v>33</v>
      </c>
    </row>
    <row r="9" spans="1:6" ht="12.75">
      <c r="A9" s="21"/>
      <c r="B9" s="120"/>
      <c r="C9" s="120"/>
      <c r="D9" s="21"/>
      <c r="E9" s="21"/>
      <c r="F9" s="29" t="s">
        <v>82</v>
      </c>
    </row>
    <row r="10" spans="1:256" s="20" customFormat="1" ht="12.75">
      <c r="A10" s="123" t="s">
        <v>67</v>
      </c>
      <c r="B10" s="123"/>
      <c r="C10" s="123"/>
      <c r="D10" s="123"/>
      <c r="E10" s="18" t="s">
        <v>34</v>
      </c>
      <c r="F10" s="19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6" ht="13.5" customHeight="1">
      <c r="A11" s="124" t="s">
        <v>66</v>
      </c>
      <c r="B11" s="125"/>
      <c r="C11" s="125"/>
      <c r="D11" s="125"/>
      <c r="E11" s="18" t="s">
        <v>35</v>
      </c>
      <c r="F11" s="17"/>
    </row>
    <row r="12" spans="1:6" ht="12.75">
      <c r="A12" s="123" t="s">
        <v>37</v>
      </c>
      <c r="B12" s="123"/>
      <c r="C12" s="123"/>
      <c r="D12" s="123"/>
      <c r="E12" s="18" t="s">
        <v>36</v>
      </c>
      <c r="F12" s="17">
        <v>41215508000</v>
      </c>
    </row>
    <row r="13" spans="1:6" ht="12.75">
      <c r="A13" s="126" t="s">
        <v>94</v>
      </c>
      <c r="B13" s="127"/>
      <c r="C13" s="127"/>
      <c r="D13" s="127"/>
      <c r="E13" s="13"/>
      <c r="F13" s="17"/>
    </row>
    <row r="14" spans="1:6" ht="12.75">
      <c r="A14" s="126" t="s">
        <v>95</v>
      </c>
      <c r="B14" s="127"/>
      <c r="C14" s="127"/>
      <c r="D14" s="127"/>
      <c r="E14" s="13"/>
      <c r="F14" s="17">
        <v>383</v>
      </c>
    </row>
    <row r="15" spans="1:6" ht="12.75">
      <c r="A15" s="121"/>
      <c r="B15" s="121"/>
      <c r="C15" s="121"/>
      <c r="D15" s="121"/>
      <c r="E15" s="121"/>
      <c r="F15" s="121"/>
    </row>
    <row r="16" spans="1:256" s="2" customFormat="1" ht="12.75">
      <c r="A16" s="122"/>
      <c r="B16" s="122"/>
      <c r="C16" s="122"/>
      <c r="D16" s="122"/>
      <c r="E16" s="122"/>
      <c r="F16" s="122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6" ht="33.75" customHeight="1">
      <c r="A17" s="27" t="s">
        <v>32</v>
      </c>
      <c r="B17" s="63" t="s">
        <v>30</v>
      </c>
      <c r="C17" s="27" t="s">
        <v>31</v>
      </c>
      <c r="D17" s="27" t="s">
        <v>79</v>
      </c>
      <c r="E17" s="28" t="s">
        <v>22</v>
      </c>
      <c r="F17" s="28" t="s">
        <v>80</v>
      </c>
    </row>
    <row r="18" spans="1:6" ht="12.75">
      <c r="A18" s="51" t="s">
        <v>1</v>
      </c>
      <c r="B18" s="64"/>
      <c r="C18" s="73" t="s">
        <v>0</v>
      </c>
      <c r="D18" s="5">
        <f>D19+D32</f>
        <v>61311000</v>
      </c>
      <c r="E18" s="5">
        <f>E19+E32</f>
        <v>55561703.67</v>
      </c>
      <c r="F18" s="6">
        <f>SUM(D18-E18)</f>
        <v>5749296.329999998</v>
      </c>
    </row>
    <row r="19" spans="1:6" ht="12.75">
      <c r="A19" s="51" t="s">
        <v>24</v>
      </c>
      <c r="B19" s="64"/>
      <c r="C19" s="73"/>
      <c r="D19" s="5">
        <f>D20+D22+D24+D28</f>
        <v>35581300</v>
      </c>
      <c r="E19" s="5">
        <f>E20+E22+E24+E28+E30</f>
        <v>29284596.45</v>
      </c>
      <c r="F19" s="6">
        <f aca="true" t="shared" si="0" ref="F19:F56">SUM(D19-E19)</f>
        <v>6296703.550000001</v>
      </c>
    </row>
    <row r="20" spans="1:6" ht="12.75">
      <c r="A20" s="51" t="s">
        <v>3</v>
      </c>
      <c r="B20" s="65"/>
      <c r="C20" s="74" t="s">
        <v>2</v>
      </c>
      <c r="D20" s="5">
        <f>D21</f>
        <v>21862000</v>
      </c>
      <c r="E20" s="5">
        <f>E21</f>
        <v>15077136.04</v>
      </c>
      <c r="F20" s="6">
        <f t="shared" si="0"/>
        <v>6784863.960000001</v>
      </c>
    </row>
    <row r="21" spans="1:256" s="1" customFormat="1" ht="12.75">
      <c r="A21" s="24" t="s">
        <v>26</v>
      </c>
      <c r="B21" s="64"/>
      <c r="C21" s="75" t="s">
        <v>4</v>
      </c>
      <c r="D21" s="7">
        <v>21862000</v>
      </c>
      <c r="E21" s="7">
        <v>15077136.04</v>
      </c>
      <c r="F21" s="8">
        <f t="shared" si="0"/>
        <v>6784863.960000001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6" ht="12.75">
      <c r="A22" s="51" t="s">
        <v>6</v>
      </c>
      <c r="B22" s="65"/>
      <c r="C22" s="76" t="s">
        <v>5</v>
      </c>
      <c r="D22" s="5">
        <f>D23</f>
        <v>60000</v>
      </c>
      <c r="E22" s="5">
        <f>E23</f>
        <v>268727.67</v>
      </c>
      <c r="F22" s="6">
        <f t="shared" si="0"/>
        <v>-208727.66999999998</v>
      </c>
    </row>
    <row r="23" spans="1:256" s="1" customFormat="1" ht="12.75">
      <c r="A23" s="4" t="s">
        <v>9</v>
      </c>
      <c r="B23" s="64"/>
      <c r="C23" s="75" t="s">
        <v>45</v>
      </c>
      <c r="D23" s="7">
        <v>60000</v>
      </c>
      <c r="E23" s="7">
        <v>268727.67</v>
      </c>
      <c r="F23" s="8">
        <f t="shared" si="0"/>
        <v>-208727.66999999998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6" ht="12.75">
      <c r="A24" s="51" t="s">
        <v>8</v>
      </c>
      <c r="B24" s="65"/>
      <c r="C24" s="76" t="s">
        <v>7</v>
      </c>
      <c r="D24" s="5">
        <f>D25+D26+D27</f>
        <v>13614300</v>
      </c>
      <c r="E24" s="5">
        <f>SUM(E25:E27)</f>
        <v>13845346.43</v>
      </c>
      <c r="F24" s="6">
        <f t="shared" si="0"/>
        <v>-231046.4299999997</v>
      </c>
    </row>
    <row r="25" spans="1:256" s="1" customFormat="1" ht="45">
      <c r="A25" s="31" t="s">
        <v>183</v>
      </c>
      <c r="B25" s="64"/>
      <c r="C25" s="75" t="s">
        <v>46</v>
      </c>
      <c r="D25" s="7">
        <v>1067300</v>
      </c>
      <c r="E25" s="7">
        <v>1516321.39</v>
      </c>
      <c r="F25" s="8">
        <f t="shared" si="0"/>
        <v>-449021.3899999999</v>
      </c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3" customFormat="1" ht="12.75">
      <c r="A26" s="30" t="s">
        <v>38</v>
      </c>
      <c r="B26" s="64"/>
      <c r="C26" s="75" t="s">
        <v>64</v>
      </c>
      <c r="D26" s="7">
        <v>4151300</v>
      </c>
      <c r="E26" s="7">
        <v>4438478.02</v>
      </c>
      <c r="F26" s="8">
        <f t="shared" si="0"/>
        <v>-287178.01999999955</v>
      </c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6" ht="12.75">
      <c r="A27" s="24" t="s">
        <v>27</v>
      </c>
      <c r="B27" s="64"/>
      <c r="C27" s="77" t="s">
        <v>65</v>
      </c>
      <c r="D27" s="7">
        <v>8395700</v>
      </c>
      <c r="E27" s="7">
        <v>7890547.02</v>
      </c>
      <c r="F27" s="8">
        <f t="shared" si="0"/>
        <v>505152.98000000045</v>
      </c>
    </row>
    <row r="28" spans="1:256" s="1" customFormat="1" ht="12" customHeight="1">
      <c r="A28" s="51" t="s">
        <v>17</v>
      </c>
      <c r="B28" s="64"/>
      <c r="C28" s="73" t="s">
        <v>39</v>
      </c>
      <c r="D28" s="5">
        <f>D29</f>
        <v>45000</v>
      </c>
      <c r="E28" s="5">
        <f>E29</f>
        <v>71840</v>
      </c>
      <c r="F28" s="6">
        <f t="shared" si="0"/>
        <v>-26840</v>
      </c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3" customFormat="1" ht="68.25" customHeight="1">
      <c r="A29" s="31" t="s">
        <v>83</v>
      </c>
      <c r="B29" s="64"/>
      <c r="C29" s="75" t="s">
        <v>40</v>
      </c>
      <c r="D29" s="7">
        <v>45000</v>
      </c>
      <c r="E29" s="7">
        <v>71840</v>
      </c>
      <c r="F29" s="8">
        <f t="shared" si="0"/>
        <v>-26840</v>
      </c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3" customFormat="1" ht="36" customHeight="1">
      <c r="A30" s="50" t="s">
        <v>88</v>
      </c>
      <c r="B30" s="65"/>
      <c r="C30" s="73" t="s">
        <v>29</v>
      </c>
      <c r="D30" s="5">
        <f>D31</f>
        <v>0</v>
      </c>
      <c r="E30" s="9">
        <f>E31</f>
        <v>21546.31</v>
      </c>
      <c r="F30" s="6">
        <f t="shared" si="0"/>
        <v>-21546.31</v>
      </c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3" customFormat="1" ht="48.75" customHeight="1">
      <c r="A31" s="46" t="s">
        <v>84</v>
      </c>
      <c r="B31" s="66"/>
      <c r="C31" s="75" t="s">
        <v>47</v>
      </c>
      <c r="D31" s="7">
        <v>0</v>
      </c>
      <c r="E31" s="7">
        <v>21546.31</v>
      </c>
      <c r="F31" s="8">
        <f t="shared" si="0"/>
        <v>-21546.31</v>
      </c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3" customFormat="1" ht="14.25" customHeight="1">
      <c r="A32" s="51" t="s">
        <v>25</v>
      </c>
      <c r="B32" s="64"/>
      <c r="C32" s="73"/>
      <c r="D32" s="5">
        <f>D33+D36+D38+D41</f>
        <v>25729700</v>
      </c>
      <c r="E32" s="5">
        <f>E33+E36+E38+E41</f>
        <v>26277107.220000003</v>
      </c>
      <c r="F32" s="6">
        <f t="shared" si="0"/>
        <v>-547407.2200000025</v>
      </c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6" ht="47.25" customHeight="1">
      <c r="A33" s="45" t="s">
        <v>81</v>
      </c>
      <c r="B33" s="65"/>
      <c r="C33" s="73" t="s">
        <v>10</v>
      </c>
      <c r="D33" s="5">
        <f>D34+D35</f>
        <v>21542900</v>
      </c>
      <c r="E33" s="5">
        <f>E34+E35</f>
        <v>22604102.98</v>
      </c>
      <c r="F33" s="6">
        <f t="shared" si="0"/>
        <v>-1061202.9800000004</v>
      </c>
    </row>
    <row r="34" spans="1:256" s="1" customFormat="1" ht="79.5" customHeight="1">
      <c r="A34" s="46" t="s">
        <v>184</v>
      </c>
      <c r="B34" s="64"/>
      <c r="C34" s="75" t="s">
        <v>48</v>
      </c>
      <c r="D34" s="7">
        <v>19325900</v>
      </c>
      <c r="E34" s="7">
        <v>21307545.28</v>
      </c>
      <c r="F34" s="8">
        <f t="shared" si="0"/>
        <v>-1981645.2800000012</v>
      </c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6" ht="69" customHeight="1">
      <c r="A35" s="15" t="s">
        <v>185</v>
      </c>
      <c r="B35" s="66"/>
      <c r="C35" s="78" t="s">
        <v>49</v>
      </c>
      <c r="D35" s="8">
        <v>2217000</v>
      </c>
      <c r="E35" s="8">
        <v>1296557.7</v>
      </c>
      <c r="F35" s="8">
        <f t="shared" si="0"/>
        <v>920442.3</v>
      </c>
    </row>
    <row r="36" spans="1:6" ht="24.75" customHeight="1">
      <c r="A36" s="50" t="s">
        <v>89</v>
      </c>
      <c r="B36" s="66"/>
      <c r="C36" s="79" t="s">
        <v>41</v>
      </c>
      <c r="D36" s="6">
        <f>D37</f>
        <v>413600</v>
      </c>
      <c r="E36" s="6">
        <f>E37</f>
        <v>293761.3</v>
      </c>
      <c r="F36" s="6">
        <f t="shared" si="0"/>
        <v>119838.70000000001</v>
      </c>
    </row>
    <row r="37" spans="1:6" ht="36" customHeight="1">
      <c r="A37" s="31" t="s">
        <v>53</v>
      </c>
      <c r="B37" s="66"/>
      <c r="C37" s="77" t="s">
        <v>52</v>
      </c>
      <c r="D37" s="8">
        <v>413600</v>
      </c>
      <c r="E37" s="8">
        <v>293761.3</v>
      </c>
      <c r="F37" s="8">
        <f t="shared" si="0"/>
        <v>119838.70000000001</v>
      </c>
    </row>
    <row r="38" spans="1:256" s="2" customFormat="1" ht="24.75" customHeight="1">
      <c r="A38" s="14" t="s">
        <v>85</v>
      </c>
      <c r="B38" s="67"/>
      <c r="C38" s="25" t="s">
        <v>11</v>
      </c>
      <c r="D38" s="6">
        <f>D39+D40</f>
        <v>3264400</v>
      </c>
      <c r="E38" s="6">
        <f>E39+E40</f>
        <v>2848648.42</v>
      </c>
      <c r="F38" s="6">
        <f t="shared" si="0"/>
        <v>415751.5800000001</v>
      </c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6" ht="78.75" customHeight="1">
      <c r="A39" s="12" t="s">
        <v>186</v>
      </c>
      <c r="B39" s="68"/>
      <c r="C39" s="80" t="s">
        <v>50</v>
      </c>
      <c r="D39" s="8">
        <v>300000</v>
      </c>
      <c r="E39" s="8"/>
      <c r="F39" s="8">
        <f t="shared" si="0"/>
        <v>300000</v>
      </c>
    </row>
    <row r="40" spans="1:6" ht="45" customHeight="1">
      <c r="A40" s="43" t="s">
        <v>58</v>
      </c>
      <c r="B40" s="68"/>
      <c r="C40" s="81" t="s">
        <v>51</v>
      </c>
      <c r="D40" s="7">
        <v>2964400</v>
      </c>
      <c r="E40" s="7">
        <v>2848648.42</v>
      </c>
      <c r="F40" s="8">
        <f t="shared" si="0"/>
        <v>115751.58000000007</v>
      </c>
    </row>
    <row r="41" spans="1:256" s="1" customFormat="1" ht="13.5" customHeight="1">
      <c r="A41" s="10" t="s">
        <v>13</v>
      </c>
      <c r="B41" s="67"/>
      <c r="C41" s="25" t="s">
        <v>12</v>
      </c>
      <c r="D41" s="6">
        <f>D42+D43</f>
        <v>508800</v>
      </c>
      <c r="E41" s="5">
        <f>E42+E43</f>
        <v>530594.52</v>
      </c>
      <c r="F41" s="6">
        <f t="shared" si="0"/>
        <v>-21794.52000000002</v>
      </c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3" customFormat="1" ht="23.25" customHeight="1">
      <c r="A42" s="47" t="s">
        <v>86</v>
      </c>
      <c r="B42" s="16"/>
      <c r="C42" s="44" t="s">
        <v>44</v>
      </c>
      <c r="D42" s="7">
        <v>0</v>
      </c>
      <c r="E42" s="7">
        <v>-320</v>
      </c>
      <c r="F42" s="8">
        <f t="shared" si="0"/>
        <v>320</v>
      </c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3" customFormat="1" ht="23.25" customHeight="1">
      <c r="A43" s="43" t="s">
        <v>28</v>
      </c>
      <c r="B43" s="68"/>
      <c r="C43" s="44" t="s">
        <v>43</v>
      </c>
      <c r="D43" s="7">
        <v>508800</v>
      </c>
      <c r="E43" s="7">
        <v>530914.52</v>
      </c>
      <c r="F43" s="8">
        <f t="shared" si="0"/>
        <v>-22114.52000000002</v>
      </c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3" customFormat="1" ht="45.75" customHeight="1">
      <c r="A44" s="48" t="s">
        <v>90</v>
      </c>
      <c r="B44" s="68"/>
      <c r="C44" s="25" t="s">
        <v>62</v>
      </c>
      <c r="D44" s="5"/>
      <c r="E44" s="5">
        <v>-983.72</v>
      </c>
      <c r="F44" s="6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3" customFormat="1" ht="48" customHeight="1">
      <c r="A45" s="43" t="s">
        <v>87</v>
      </c>
      <c r="B45" s="68"/>
      <c r="C45" s="44" t="s">
        <v>63</v>
      </c>
      <c r="D45" s="7"/>
      <c r="E45" s="7">
        <v>-983.72</v>
      </c>
      <c r="F45" s="8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6" ht="18" customHeight="1">
      <c r="A46" s="49" t="s">
        <v>15</v>
      </c>
      <c r="B46" s="16"/>
      <c r="C46" s="62" t="s">
        <v>14</v>
      </c>
      <c r="D46" s="5">
        <f>D47+D54</f>
        <v>19738068</v>
      </c>
      <c r="E46" s="5">
        <f>E47+E54</f>
        <v>21424173.5</v>
      </c>
      <c r="F46" s="6">
        <f>SUM(D46-E46)</f>
        <v>-1686105.5</v>
      </c>
    </row>
    <row r="47" spans="1:256" s="1" customFormat="1" ht="33" customHeight="1">
      <c r="A47" s="48" t="s">
        <v>91</v>
      </c>
      <c r="B47" s="69"/>
      <c r="C47" s="25" t="s">
        <v>18</v>
      </c>
      <c r="D47" s="5">
        <f>SUM(D48:D52)</f>
        <v>16523368</v>
      </c>
      <c r="E47" s="5">
        <f>SUM(E48:E52)</f>
        <v>16523368</v>
      </c>
      <c r="F47" s="6">
        <f>SUM(F48:F52)</f>
        <v>0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3" customFormat="1" ht="81.75" customHeight="1">
      <c r="A48" s="56" t="s">
        <v>167</v>
      </c>
      <c r="B48" s="69"/>
      <c r="C48" s="26" t="s">
        <v>171</v>
      </c>
      <c r="D48" s="7">
        <v>14973600</v>
      </c>
      <c r="E48" s="7">
        <v>14973600</v>
      </c>
      <c r="F48" s="8">
        <f t="shared" si="0"/>
        <v>0</v>
      </c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3" customFormat="1" ht="57" customHeight="1">
      <c r="A49" s="57" t="s">
        <v>187</v>
      </c>
      <c r="B49" s="69"/>
      <c r="C49" s="26" t="s">
        <v>172</v>
      </c>
      <c r="D49" s="7">
        <v>444000</v>
      </c>
      <c r="E49" s="7">
        <v>444000</v>
      </c>
      <c r="F49" s="8">
        <f t="shared" si="0"/>
        <v>0</v>
      </c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3" customFormat="1" ht="17.25" customHeight="1">
      <c r="A50" s="57" t="s">
        <v>168</v>
      </c>
      <c r="B50" s="69"/>
      <c r="C50" s="26" t="s">
        <v>173</v>
      </c>
      <c r="D50" s="7">
        <v>380880</v>
      </c>
      <c r="E50" s="7">
        <v>380880</v>
      </c>
      <c r="F50" s="8">
        <f t="shared" si="0"/>
        <v>0</v>
      </c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6" ht="44.25" customHeight="1">
      <c r="A51" s="43" t="s">
        <v>19</v>
      </c>
      <c r="B51" s="16"/>
      <c r="C51" s="44" t="s">
        <v>191</v>
      </c>
      <c r="D51" s="7">
        <v>393788</v>
      </c>
      <c r="E51" s="7">
        <v>393788</v>
      </c>
      <c r="F51" s="8">
        <f t="shared" si="0"/>
        <v>0</v>
      </c>
    </row>
    <row r="52" spans="1:6" ht="34.5" customHeight="1">
      <c r="A52" s="47" t="s">
        <v>20</v>
      </c>
      <c r="B52" s="16"/>
      <c r="C52" s="44" t="s">
        <v>190</v>
      </c>
      <c r="D52" s="7">
        <v>331100</v>
      </c>
      <c r="E52" s="7">
        <v>331100</v>
      </c>
      <c r="F52" s="8">
        <f t="shared" si="0"/>
        <v>0</v>
      </c>
    </row>
    <row r="53" spans="1:6" ht="21.75" customHeight="1">
      <c r="A53" s="43" t="s">
        <v>54</v>
      </c>
      <c r="B53" s="16"/>
      <c r="C53" s="59" t="s">
        <v>59</v>
      </c>
      <c r="D53" s="7"/>
      <c r="E53" s="7"/>
      <c r="F53" s="8">
        <f t="shared" si="0"/>
        <v>0</v>
      </c>
    </row>
    <row r="54" spans="1:256" s="3" customFormat="1" ht="15.75" customHeight="1">
      <c r="A54" s="48" t="s">
        <v>92</v>
      </c>
      <c r="B54" s="69"/>
      <c r="C54" s="60" t="s">
        <v>60</v>
      </c>
      <c r="D54" s="5">
        <f>D55</f>
        <v>3214700</v>
      </c>
      <c r="E54" s="5">
        <f>E55</f>
        <v>4900805.5</v>
      </c>
      <c r="F54" s="6">
        <f t="shared" si="0"/>
        <v>-1686105.5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3" customFormat="1" ht="16.5" customHeight="1">
      <c r="A55" s="43" t="s">
        <v>23</v>
      </c>
      <c r="B55" s="68"/>
      <c r="C55" s="61" t="s">
        <v>61</v>
      </c>
      <c r="D55" s="7">
        <v>3214700</v>
      </c>
      <c r="E55" s="7">
        <v>4900805.5</v>
      </c>
      <c r="F55" s="8">
        <f t="shared" si="0"/>
        <v>-1686105.5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6" ht="18" customHeight="1">
      <c r="A56" s="5" t="s">
        <v>16</v>
      </c>
      <c r="B56" s="70"/>
      <c r="C56" s="44" t="s">
        <v>42</v>
      </c>
      <c r="D56" s="5">
        <f>D18+D46</f>
        <v>81049068</v>
      </c>
      <c r="E56" s="5">
        <f>E18+E44+E46</f>
        <v>76984893.45</v>
      </c>
      <c r="F56" s="6">
        <f t="shared" si="0"/>
        <v>4064174.549999997</v>
      </c>
    </row>
    <row r="57" spans="1:6" ht="12.75">
      <c r="A57" s="11"/>
      <c r="B57" s="71"/>
      <c r="C57" s="71"/>
      <c r="D57" s="11"/>
      <c r="E57" s="11"/>
      <c r="F57" s="11"/>
    </row>
    <row r="58" spans="1:3" ht="12.75">
      <c r="A58" s="58"/>
      <c r="B58" s="72"/>
      <c r="C58" s="72"/>
    </row>
    <row r="59" spans="1:3" ht="12.75">
      <c r="A59" s="58"/>
      <c r="B59" s="72"/>
      <c r="C59" s="72"/>
    </row>
    <row r="60" spans="1:3" ht="12.75">
      <c r="A60" s="58"/>
      <c r="B60" s="72"/>
      <c r="C60" s="72"/>
    </row>
    <row r="61" spans="1:3" ht="12.75">
      <c r="A61" s="58"/>
      <c r="B61" s="72"/>
      <c r="C61" s="72"/>
    </row>
    <row r="62" spans="1:3" ht="12.75">
      <c r="A62" s="58"/>
      <c r="B62" s="72"/>
      <c r="C62" s="72"/>
    </row>
    <row r="63" spans="1:3" ht="12.75">
      <c r="A63" s="58"/>
      <c r="B63" s="72"/>
      <c r="C63" s="72"/>
    </row>
    <row r="64" spans="1:3" ht="12.75">
      <c r="A64" s="58"/>
      <c r="B64" s="72"/>
      <c r="C64" s="72"/>
    </row>
    <row r="65" spans="1:3" ht="12.75">
      <c r="A65" s="58"/>
      <c r="B65" s="72"/>
      <c r="C65" s="72"/>
    </row>
    <row r="66" spans="1:3" ht="12.75">
      <c r="A66" s="58"/>
      <c r="B66" s="72"/>
      <c r="C66" s="72"/>
    </row>
    <row r="67" spans="1:3" ht="12.75">
      <c r="A67" s="58"/>
      <c r="B67" s="72"/>
      <c r="C67" s="72"/>
    </row>
    <row r="68" spans="1:3" ht="12.75">
      <c r="A68" s="58"/>
      <c r="B68" s="72"/>
      <c r="C68" s="72"/>
    </row>
    <row r="69" spans="1:3" ht="12.75">
      <c r="A69" s="58"/>
      <c r="B69" s="72"/>
      <c r="C69" s="72"/>
    </row>
    <row r="70" spans="1:3" ht="12.75">
      <c r="A70" s="58"/>
      <c r="B70" s="72"/>
      <c r="C70" s="72"/>
    </row>
    <row r="71" spans="1:3" ht="12.75">
      <c r="A71" s="58"/>
      <c r="B71" s="72"/>
      <c r="C71" s="72"/>
    </row>
    <row r="72" spans="1:3" ht="12.75">
      <c r="A72" s="58"/>
      <c r="B72" s="72"/>
      <c r="C72" s="72"/>
    </row>
    <row r="73" spans="1:3" ht="12.75">
      <c r="A73" s="58"/>
      <c r="B73" s="72"/>
      <c r="C73" s="72"/>
    </row>
    <row r="74" spans="1:3" ht="12.75">
      <c r="A74" s="58"/>
      <c r="B74" s="72"/>
      <c r="C74" s="72"/>
    </row>
    <row r="75" spans="1:3" ht="12.75">
      <c r="A75" s="58"/>
      <c r="B75" s="72"/>
      <c r="C75" s="72"/>
    </row>
    <row r="76" spans="1:3" ht="12.75">
      <c r="A76" s="58"/>
      <c r="B76" s="72"/>
      <c r="C76" s="72"/>
    </row>
    <row r="77" spans="1:3" ht="12.75">
      <c r="A77" s="58"/>
      <c r="B77" s="72"/>
      <c r="C77" s="72"/>
    </row>
    <row r="78" spans="1:3" ht="12.75">
      <c r="A78" s="58"/>
      <c r="B78" s="72"/>
      <c r="C78" s="72"/>
    </row>
    <row r="79" spans="1:3" ht="12.75">
      <c r="A79" s="58"/>
      <c r="B79" s="72"/>
      <c r="C79" s="72"/>
    </row>
    <row r="80" spans="1:3" ht="12.75">
      <c r="A80" s="58"/>
      <c r="B80" s="72"/>
      <c r="C80" s="72"/>
    </row>
    <row r="81" spans="1:3" ht="12.75">
      <c r="A81" s="58"/>
      <c r="B81" s="72"/>
      <c r="C81" s="72"/>
    </row>
    <row r="82" spans="1:3" ht="12.75">
      <c r="A82" s="58"/>
      <c r="B82" s="72"/>
      <c r="C82" s="72"/>
    </row>
    <row r="83" spans="1:3" ht="12.75">
      <c r="A83" s="58"/>
      <c r="B83" s="72"/>
      <c r="C83" s="72"/>
    </row>
    <row r="84" spans="1:3" ht="12.75">
      <c r="A84" s="58"/>
      <c r="B84" s="72"/>
      <c r="C84" s="72"/>
    </row>
    <row r="85" spans="2:3" ht="12.75">
      <c r="B85" s="72"/>
      <c r="C85" s="72"/>
    </row>
    <row r="86" spans="2:3" ht="12.75">
      <c r="B86" s="72"/>
      <c r="C86" s="72"/>
    </row>
    <row r="87" spans="2:3" ht="12.75">
      <c r="B87" s="72"/>
      <c r="C87" s="72"/>
    </row>
    <row r="88" spans="2:3" ht="12.75">
      <c r="B88" s="72"/>
      <c r="C88" s="72"/>
    </row>
    <row r="89" spans="2:3" ht="12.75">
      <c r="B89" s="72"/>
      <c r="C89" s="72"/>
    </row>
    <row r="90" spans="2:3" ht="12.75">
      <c r="B90" s="72"/>
      <c r="C90" s="72"/>
    </row>
    <row r="91" spans="2:3" ht="12.75">
      <c r="B91" s="72"/>
      <c r="C91" s="72"/>
    </row>
    <row r="92" spans="2:3" ht="12.75">
      <c r="B92" s="72"/>
      <c r="C92" s="72"/>
    </row>
    <row r="93" spans="2:3" ht="12.75">
      <c r="B93" s="72"/>
      <c r="C93" s="72"/>
    </row>
    <row r="94" spans="2:3" ht="12.75">
      <c r="B94" s="72"/>
      <c r="C94" s="72"/>
    </row>
    <row r="95" spans="2:3" ht="12.75">
      <c r="B95" s="72"/>
      <c r="C95" s="72"/>
    </row>
    <row r="96" spans="2:3" ht="12.75">
      <c r="B96" s="72"/>
      <c r="C96" s="72"/>
    </row>
    <row r="97" spans="2:3" ht="12.75">
      <c r="B97" s="72"/>
      <c r="C97" s="72"/>
    </row>
    <row r="98" spans="2:3" ht="12.75">
      <c r="B98" s="72"/>
      <c r="C98" s="72"/>
    </row>
    <row r="99" spans="2:3" ht="12.75">
      <c r="B99" s="72"/>
      <c r="C99" s="72"/>
    </row>
    <row r="100" spans="2:3" ht="12.75">
      <c r="B100" s="72"/>
      <c r="C100" s="72"/>
    </row>
    <row r="101" spans="2:3" ht="12.75">
      <c r="B101" s="72"/>
      <c r="C101" s="72"/>
    </row>
    <row r="102" spans="2:3" ht="12.75">
      <c r="B102" s="72"/>
      <c r="C102" s="72"/>
    </row>
    <row r="103" spans="2:3" ht="12.75">
      <c r="B103" s="72"/>
      <c r="C103" s="72"/>
    </row>
    <row r="104" spans="2:3" ht="12.75">
      <c r="B104" s="72"/>
      <c r="C104" s="72"/>
    </row>
    <row r="105" spans="2:3" ht="12.75">
      <c r="B105" s="72"/>
      <c r="C105" s="72"/>
    </row>
    <row r="106" spans="2:3" ht="12.75">
      <c r="B106" s="72"/>
      <c r="C106" s="72"/>
    </row>
    <row r="107" spans="2:3" ht="12.75">
      <c r="B107" s="72"/>
      <c r="C107" s="72"/>
    </row>
    <row r="108" spans="2:3" ht="12.75">
      <c r="B108" s="72"/>
      <c r="C108" s="72"/>
    </row>
    <row r="109" spans="2:3" ht="12.75">
      <c r="B109" s="72"/>
      <c r="C109" s="72"/>
    </row>
    <row r="110" spans="2:3" ht="12.75">
      <c r="B110" s="72"/>
      <c r="C110" s="72"/>
    </row>
    <row r="111" spans="2:3" ht="12.75">
      <c r="B111" s="72"/>
      <c r="C111" s="72"/>
    </row>
    <row r="112" spans="2:3" ht="12.75">
      <c r="B112" s="72"/>
      <c r="C112" s="72"/>
    </row>
    <row r="113" spans="2:3" ht="12.75">
      <c r="B113" s="72"/>
      <c r="C113" s="72"/>
    </row>
    <row r="114" spans="2:3" ht="12.75">
      <c r="B114" s="72"/>
      <c r="C114" s="72"/>
    </row>
    <row r="115" spans="2:3" ht="12.75">
      <c r="B115" s="72"/>
      <c r="C115" s="72"/>
    </row>
  </sheetData>
  <sheetProtection/>
  <mergeCells count="14">
    <mergeCell ref="A8:E8"/>
    <mergeCell ref="A15:F16"/>
    <mergeCell ref="A10:D10"/>
    <mergeCell ref="A11:D11"/>
    <mergeCell ref="A12:D12"/>
    <mergeCell ref="A13:D13"/>
    <mergeCell ref="A14:D14"/>
    <mergeCell ref="B9:C9"/>
    <mergeCell ref="D4:F4"/>
    <mergeCell ref="D6:F6"/>
    <mergeCell ref="D1:F1"/>
    <mergeCell ref="D2:F2"/>
    <mergeCell ref="D3:F3"/>
    <mergeCell ref="D5:F5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41">
      <selection activeCell="A7" sqref="A7:F7"/>
    </sheetView>
  </sheetViews>
  <sheetFormatPr defaultColWidth="9.00390625" defaultRowHeight="12.75"/>
  <cols>
    <col min="1" max="1" width="24.375" style="0" customWidth="1"/>
    <col min="2" max="2" width="38.25390625" style="32" customWidth="1"/>
    <col min="3" max="3" width="21.125" style="0" customWidth="1"/>
    <col min="4" max="4" width="14.625" style="0" customWidth="1"/>
    <col min="5" max="5" width="14.875" style="0" customWidth="1"/>
    <col min="6" max="6" width="15.75390625" style="0" customWidth="1"/>
  </cols>
  <sheetData>
    <row r="1" spans="4:6" ht="12.75">
      <c r="D1" s="119" t="s">
        <v>56</v>
      </c>
      <c r="E1" s="119"/>
      <c r="F1" s="119"/>
    </row>
    <row r="2" spans="4:6" ht="12.75">
      <c r="D2" s="119" t="s">
        <v>241</v>
      </c>
      <c r="E2" s="119"/>
      <c r="F2" s="119"/>
    </row>
    <row r="3" spans="4:6" ht="12.75">
      <c r="D3" s="119" t="s">
        <v>243</v>
      </c>
      <c r="E3" s="119"/>
      <c r="F3" s="119"/>
    </row>
    <row r="4" spans="4:6" ht="12.75">
      <c r="D4" s="119" t="s">
        <v>169</v>
      </c>
      <c r="E4" s="119"/>
      <c r="F4" s="119"/>
    </row>
    <row r="5" spans="4:6" ht="12.75">
      <c r="D5" s="119" t="s">
        <v>170</v>
      </c>
      <c r="E5" s="119"/>
      <c r="F5" s="119"/>
    </row>
    <row r="6" spans="4:6" ht="12.75">
      <c r="D6" s="119" t="s">
        <v>57</v>
      </c>
      <c r="E6" s="119"/>
      <c r="F6" s="119"/>
    </row>
    <row r="7" spans="4:6" ht="12.75">
      <c r="D7" s="23"/>
      <c r="E7" s="23"/>
      <c r="F7" s="23"/>
    </row>
    <row r="8" spans="1:6" ht="30" customHeight="1">
      <c r="A8" s="128" t="s">
        <v>242</v>
      </c>
      <c r="B8" s="128"/>
      <c r="C8" s="128"/>
      <c r="D8" s="128"/>
      <c r="E8" s="128"/>
      <c r="F8" s="128"/>
    </row>
    <row r="9" spans="1:6" ht="18.75" customHeight="1">
      <c r="A9" s="128" t="s">
        <v>244</v>
      </c>
      <c r="B9" s="128"/>
      <c r="C9" s="128"/>
      <c r="D9" s="128"/>
      <c r="E9" s="128"/>
      <c r="F9" s="128"/>
    </row>
    <row r="10" spans="1:6" ht="12.75">
      <c r="A10" s="33"/>
      <c r="B10" s="37"/>
      <c r="C10" s="33"/>
      <c r="D10" s="34"/>
      <c r="E10" s="117"/>
      <c r="F10" s="36" t="s">
        <v>96</v>
      </c>
    </row>
    <row r="11" spans="1:6" ht="38.25">
      <c r="A11" s="35" t="s">
        <v>97</v>
      </c>
      <c r="B11" s="35" t="s">
        <v>32</v>
      </c>
      <c r="C11" s="116" t="s">
        <v>79</v>
      </c>
      <c r="D11" s="118" t="s">
        <v>22</v>
      </c>
      <c r="E11" s="35" t="s">
        <v>80</v>
      </c>
      <c r="F11" s="35" t="s">
        <v>98</v>
      </c>
    </row>
    <row r="12" spans="1:6" ht="25.5">
      <c r="A12" s="93" t="s">
        <v>99</v>
      </c>
      <c r="B12" s="94" t="s">
        <v>223</v>
      </c>
      <c r="C12" s="95">
        <f>SUM(C14+C22+C24+C32+C34+C37+C41+C43+C46)</f>
        <v>70889000</v>
      </c>
      <c r="D12" s="95">
        <f>SUM(D14+D22+D24+D32+D34+D37+D41+D43+D46)</f>
        <v>77757618.58999999</v>
      </c>
      <c r="E12" s="95">
        <f>SUM(C12-D12)</f>
        <v>-6868618.589999989</v>
      </c>
      <c r="F12" s="96">
        <f aca="true" t="shared" si="0" ref="F12:F33">D12/C12*100</f>
        <v>109.6892586861149</v>
      </c>
    </row>
    <row r="13" spans="1:6" ht="12.75">
      <c r="A13" s="93"/>
      <c r="B13" s="94" t="s">
        <v>209</v>
      </c>
      <c r="C13" s="95">
        <f>SUM(C14+C22+C24+C32+C34)</f>
        <v>37274300</v>
      </c>
      <c r="D13" s="95">
        <f>SUM(D14+D22+D24+D32+D34)</f>
        <v>38747522.199999996</v>
      </c>
      <c r="E13" s="95">
        <f>SUM(C13-D13)</f>
        <v>-1473222.1999999955</v>
      </c>
      <c r="F13" s="96">
        <f t="shared" si="0"/>
        <v>103.95238059467246</v>
      </c>
    </row>
    <row r="14" spans="1:6" ht="12.75">
      <c r="A14" s="93" t="s">
        <v>100</v>
      </c>
      <c r="B14" s="94" t="s">
        <v>101</v>
      </c>
      <c r="C14" s="95">
        <f>C15</f>
        <v>20666600</v>
      </c>
      <c r="D14" s="95">
        <f>D15</f>
        <v>21316664.68</v>
      </c>
      <c r="E14" s="95">
        <f>SUM(C14-D14)</f>
        <v>-650064.6799999997</v>
      </c>
      <c r="F14" s="96">
        <f t="shared" si="0"/>
        <v>103.14548440478839</v>
      </c>
    </row>
    <row r="15" spans="1:6" ht="12.75">
      <c r="A15" s="97" t="s">
        <v>102</v>
      </c>
      <c r="B15" s="98" t="s">
        <v>103</v>
      </c>
      <c r="C15" s="99">
        <v>20666600</v>
      </c>
      <c r="D15" s="99">
        <v>21316664.68</v>
      </c>
      <c r="E15" s="99">
        <f>SUM(C15-D15)</f>
        <v>-650064.6799999997</v>
      </c>
      <c r="F15" s="100">
        <f t="shared" si="0"/>
        <v>103.14548440478839</v>
      </c>
    </row>
    <row r="16" spans="1:6" ht="79.5" customHeight="1">
      <c r="A16" s="101" t="s">
        <v>211</v>
      </c>
      <c r="B16" s="102" t="s">
        <v>224</v>
      </c>
      <c r="C16" s="103">
        <v>1000000</v>
      </c>
      <c r="D16" s="104">
        <v>1042226.6</v>
      </c>
      <c r="E16" s="99">
        <f aca="true" t="shared" si="1" ref="E16:E35">SUM(C16-D16)</f>
        <v>-42226.59999999998</v>
      </c>
      <c r="F16" s="100">
        <f t="shared" si="0"/>
        <v>104.22266</v>
      </c>
    </row>
    <row r="17" spans="1:6" ht="127.5">
      <c r="A17" s="101" t="s">
        <v>212</v>
      </c>
      <c r="B17" s="110" t="s">
        <v>225</v>
      </c>
      <c r="C17" s="103">
        <v>19636100</v>
      </c>
      <c r="D17" s="103">
        <v>20229285.48</v>
      </c>
      <c r="E17" s="99">
        <f t="shared" si="1"/>
        <v>-593185.4800000004</v>
      </c>
      <c r="F17" s="100">
        <f t="shared" si="0"/>
        <v>103.02089253976095</v>
      </c>
    </row>
    <row r="18" spans="1:6" ht="114.75">
      <c r="A18" s="101" t="s">
        <v>213</v>
      </c>
      <c r="B18" s="110" t="s">
        <v>227</v>
      </c>
      <c r="C18" s="103">
        <v>6000</v>
      </c>
      <c r="D18" s="103">
        <v>12452.39</v>
      </c>
      <c r="E18" s="99">
        <f t="shared" si="1"/>
        <v>-6452.389999999999</v>
      </c>
      <c r="F18" s="100">
        <f t="shared" si="0"/>
        <v>207.53983333333332</v>
      </c>
    </row>
    <row r="19" spans="1:6" ht="51">
      <c r="A19" s="101" t="s">
        <v>214</v>
      </c>
      <c r="B19" s="110" t="s">
        <v>226</v>
      </c>
      <c r="C19" s="103">
        <v>15000</v>
      </c>
      <c r="D19" s="103">
        <v>19215.99</v>
      </c>
      <c r="E19" s="99">
        <f t="shared" si="1"/>
        <v>-4215.990000000002</v>
      </c>
      <c r="F19" s="100">
        <f t="shared" si="0"/>
        <v>128.10660000000001</v>
      </c>
    </row>
    <row r="20" spans="1:6" ht="114.75" customHeight="1">
      <c r="A20" s="101" t="s">
        <v>215</v>
      </c>
      <c r="B20" s="110" t="s">
        <v>228</v>
      </c>
      <c r="C20" s="103">
        <v>8000</v>
      </c>
      <c r="D20" s="103">
        <v>12431.72</v>
      </c>
      <c r="E20" s="99">
        <f t="shared" si="1"/>
        <v>-4431.719999999999</v>
      </c>
      <c r="F20" s="100">
        <f t="shared" si="0"/>
        <v>155.39649999999997</v>
      </c>
    </row>
    <row r="21" spans="1:6" ht="89.25" customHeight="1">
      <c r="A21" s="101" t="s">
        <v>216</v>
      </c>
      <c r="B21" s="110" t="s">
        <v>229</v>
      </c>
      <c r="C21" s="103">
        <v>1500</v>
      </c>
      <c r="D21" s="103">
        <v>1052.5</v>
      </c>
      <c r="E21" s="99">
        <f t="shared" si="1"/>
        <v>447.5</v>
      </c>
      <c r="F21" s="100">
        <f t="shared" si="0"/>
        <v>70.16666666666667</v>
      </c>
    </row>
    <row r="22" spans="1:6" ht="12.75">
      <c r="A22" s="93" t="s">
        <v>104</v>
      </c>
      <c r="B22" s="111" t="s">
        <v>105</v>
      </c>
      <c r="C22" s="95">
        <f>C23</f>
        <v>76400</v>
      </c>
      <c r="D22" s="95">
        <f>D23</f>
        <v>76454.07</v>
      </c>
      <c r="E22" s="95">
        <f>E23</f>
        <v>-54.070000000006985</v>
      </c>
      <c r="F22" s="96">
        <f t="shared" si="0"/>
        <v>100.07077225130891</v>
      </c>
    </row>
    <row r="23" spans="1:6" ht="12.75">
      <c r="A23" s="97" t="s">
        <v>106</v>
      </c>
      <c r="B23" s="110" t="s">
        <v>9</v>
      </c>
      <c r="C23" s="99">
        <v>76400</v>
      </c>
      <c r="D23" s="99">
        <v>76454.07</v>
      </c>
      <c r="E23" s="99">
        <f t="shared" si="1"/>
        <v>-54.070000000006985</v>
      </c>
      <c r="F23" s="100">
        <f t="shared" si="0"/>
        <v>100.07077225130891</v>
      </c>
    </row>
    <row r="24" spans="1:6" ht="12.75">
      <c r="A24" s="93" t="s">
        <v>107</v>
      </c>
      <c r="B24" s="111" t="s">
        <v>108</v>
      </c>
      <c r="C24" s="95">
        <f>SUM(C25+C26+C29)</f>
        <v>16474300</v>
      </c>
      <c r="D24" s="95">
        <f>SUM(D25+D26+D29)</f>
        <v>17293342.52</v>
      </c>
      <c r="E24" s="95">
        <f>SUM(E25+E26+E29)</f>
        <v>-819042.5199999991</v>
      </c>
      <c r="F24" s="96">
        <f t="shared" si="0"/>
        <v>104.97163776306124</v>
      </c>
    </row>
    <row r="25" spans="1:6" ht="51">
      <c r="A25" s="97" t="s">
        <v>176</v>
      </c>
      <c r="B25" s="112" t="s">
        <v>183</v>
      </c>
      <c r="C25" s="99">
        <v>502300</v>
      </c>
      <c r="D25" s="99">
        <v>533377.52</v>
      </c>
      <c r="E25" s="99">
        <f t="shared" si="1"/>
        <v>-31077.52000000002</v>
      </c>
      <c r="F25" s="100">
        <f t="shared" si="0"/>
        <v>106.18704359944257</v>
      </c>
    </row>
    <row r="26" spans="1:6" ht="12.75">
      <c r="A26" s="97" t="s">
        <v>109</v>
      </c>
      <c r="B26" s="110" t="s">
        <v>110</v>
      </c>
      <c r="C26" s="99">
        <f>SUM(C27:C28)</f>
        <v>4434000</v>
      </c>
      <c r="D26" s="99">
        <f>SUM(D27:D28)</f>
        <v>4657648.46</v>
      </c>
      <c r="E26" s="99">
        <f t="shared" si="1"/>
        <v>-223648.45999999996</v>
      </c>
      <c r="F26" s="100">
        <f t="shared" si="0"/>
        <v>105.04394361750113</v>
      </c>
    </row>
    <row r="27" spans="1:6" s="33" customFormat="1" ht="12.75" customHeight="1">
      <c r="A27" s="105" t="s">
        <v>219</v>
      </c>
      <c r="B27" s="112" t="s">
        <v>217</v>
      </c>
      <c r="C27" s="103">
        <v>1300000</v>
      </c>
      <c r="D27" s="103">
        <v>1309453.45</v>
      </c>
      <c r="E27" s="99">
        <f t="shared" si="1"/>
        <v>-9453.449999999953</v>
      </c>
      <c r="F27" s="100">
        <f t="shared" si="0"/>
        <v>100.72718846153845</v>
      </c>
    </row>
    <row r="28" spans="1:6" s="33" customFormat="1" ht="12" customHeight="1">
      <c r="A28" s="105" t="s">
        <v>220</v>
      </c>
      <c r="B28" s="110" t="s">
        <v>218</v>
      </c>
      <c r="C28" s="103">
        <v>3134000</v>
      </c>
      <c r="D28" s="103">
        <v>3348195.01</v>
      </c>
      <c r="E28" s="99">
        <f t="shared" si="1"/>
        <v>-214195.00999999978</v>
      </c>
      <c r="F28" s="100">
        <f t="shared" si="0"/>
        <v>106.83455679642628</v>
      </c>
    </row>
    <row r="29" spans="1:6" ht="12.75">
      <c r="A29" s="97" t="s">
        <v>111</v>
      </c>
      <c r="B29" s="110" t="s">
        <v>112</v>
      </c>
      <c r="C29" s="99">
        <f>SUM(C30:C31)</f>
        <v>11538000</v>
      </c>
      <c r="D29" s="99">
        <f>SUM(D30:D31)</f>
        <v>12102316.54</v>
      </c>
      <c r="E29" s="99">
        <f t="shared" si="1"/>
        <v>-564316.5399999991</v>
      </c>
      <c r="F29" s="100">
        <f t="shared" si="0"/>
        <v>104.89093898422604</v>
      </c>
    </row>
    <row r="30" spans="1:6" s="33" customFormat="1" ht="89.25">
      <c r="A30" s="106" t="s">
        <v>221</v>
      </c>
      <c r="B30" s="110" t="s">
        <v>230</v>
      </c>
      <c r="C30" s="103">
        <v>4500000</v>
      </c>
      <c r="D30" s="103">
        <v>4554419.79</v>
      </c>
      <c r="E30" s="99">
        <f t="shared" si="1"/>
        <v>-54419.79000000004</v>
      </c>
      <c r="F30" s="100">
        <f t="shared" si="0"/>
        <v>101.20932866666668</v>
      </c>
    </row>
    <row r="31" spans="1:6" s="33" customFormat="1" ht="89.25">
      <c r="A31" s="106" t="s">
        <v>222</v>
      </c>
      <c r="B31" s="110" t="s">
        <v>231</v>
      </c>
      <c r="C31" s="103">
        <v>7038000</v>
      </c>
      <c r="D31" s="103">
        <v>7547896.75</v>
      </c>
      <c r="E31" s="99">
        <f t="shared" si="1"/>
        <v>-509896.75</v>
      </c>
      <c r="F31" s="100">
        <f t="shared" si="0"/>
        <v>107.24490977550441</v>
      </c>
    </row>
    <row r="32" spans="1:6" ht="12.75">
      <c r="A32" s="93" t="s">
        <v>113</v>
      </c>
      <c r="B32" s="111" t="s">
        <v>114</v>
      </c>
      <c r="C32" s="95">
        <f>SUM(C33)</f>
        <v>57000</v>
      </c>
      <c r="D32" s="95">
        <f>SUM(D33)</f>
        <v>66330</v>
      </c>
      <c r="E32" s="95">
        <f>SUM(C32-D32)</f>
        <v>-9330</v>
      </c>
      <c r="F32" s="96">
        <f t="shared" si="0"/>
        <v>116.36842105263159</v>
      </c>
    </row>
    <row r="33" spans="1:6" ht="89.25">
      <c r="A33" s="105" t="s">
        <v>208</v>
      </c>
      <c r="B33" s="110" t="s">
        <v>232</v>
      </c>
      <c r="C33" s="107">
        <v>57000</v>
      </c>
      <c r="D33" s="99">
        <v>66330</v>
      </c>
      <c r="E33" s="99">
        <f t="shared" si="1"/>
        <v>-9330</v>
      </c>
      <c r="F33" s="100">
        <f t="shared" si="0"/>
        <v>116.36842105263159</v>
      </c>
    </row>
    <row r="34" spans="1:6" ht="38.25">
      <c r="A34" s="93" t="s">
        <v>115</v>
      </c>
      <c r="B34" s="111" t="s">
        <v>132</v>
      </c>
      <c r="C34" s="95">
        <f>C35</f>
        <v>0</v>
      </c>
      <c r="D34" s="95">
        <f>SUM(D35)</f>
        <v>-5269.07</v>
      </c>
      <c r="E34" s="95">
        <f>SUM(C34-D34)</f>
        <v>5269.07</v>
      </c>
      <c r="F34" s="96">
        <f>F35</f>
        <v>0</v>
      </c>
    </row>
    <row r="35" spans="1:6" ht="38.25">
      <c r="A35" s="97" t="s">
        <v>177</v>
      </c>
      <c r="B35" s="110" t="s">
        <v>133</v>
      </c>
      <c r="C35" s="99">
        <v>0</v>
      </c>
      <c r="D35" s="99">
        <v>-5269.07</v>
      </c>
      <c r="E35" s="99">
        <f t="shared" si="1"/>
        <v>5269.07</v>
      </c>
      <c r="F35" s="100">
        <v>0</v>
      </c>
    </row>
    <row r="36" spans="1:6" ht="12.75">
      <c r="A36" s="97"/>
      <c r="B36" s="111" t="s">
        <v>210</v>
      </c>
      <c r="C36" s="95">
        <f>SUM(C37+C41+C43+C46)</f>
        <v>33614700</v>
      </c>
      <c r="D36" s="95">
        <f>SUM(D37+D41+D43+D46)</f>
        <v>39010096.39</v>
      </c>
      <c r="E36" s="95">
        <f aca="true" t="shared" si="2" ref="E36:E48">SUM(C36-D36)</f>
        <v>-5395396.390000001</v>
      </c>
      <c r="F36" s="96">
        <f>D36/C36*100</f>
        <v>116.05070516767961</v>
      </c>
    </row>
    <row r="37" spans="1:6" ht="38.25" customHeight="1">
      <c r="A37" s="93" t="s">
        <v>116</v>
      </c>
      <c r="B37" s="111" t="s">
        <v>117</v>
      </c>
      <c r="C37" s="95">
        <f>SUM(C38:C40)</f>
        <v>30020800</v>
      </c>
      <c r="D37" s="95">
        <f>SUM(D38:D40)</f>
        <v>36016497.85</v>
      </c>
      <c r="E37" s="95">
        <f t="shared" si="2"/>
        <v>-5995697.8500000015</v>
      </c>
      <c r="F37" s="96">
        <f>D37/C37*100</f>
        <v>119.97181237675211</v>
      </c>
    </row>
    <row r="38" spans="1:6" ht="90" customHeight="1">
      <c r="A38" s="97" t="s">
        <v>178</v>
      </c>
      <c r="B38" s="110" t="s">
        <v>184</v>
      </c>
      <c r="C38" s="99">
        <v>29088800</v>
      </c>
      <c r="D38" s="99">
        <v>35017462.61</v>
      </c>
      <c r="E38" s="99">
        <f t="shared" si="2"/>
        <v>-5928662.609999999</v>
      </c>
      <c r="F38" s="100">
        <f>D38/C38*100</f>
        <v>120.38125536288882</v>
      </c>
    </row>
    <row r="39" spans="1:6" ht="76.5">
      <c r="A39" s="97" t="s">
        <v>192</v>
      </c>
      <c r="B39" s="110" t="s">
        <v>233</v>
      </c>
      <c r="C39" s="99">
        <v>0</v>
      </c>
      <c r="D39" s="99">
        <v>1536.07</v>
      </c>
      <c r="E39" s="99">
        <f t="shared" si="2"/>
        <v>-1536.07</v>
      </c>
      <c r="F39" s="100">
        <v>0</v>
      </c>
    </row>
    <row r="40" spans="1:6" ht="103.5" customHeight="1">
      <c r="A40" s="97" t="s">
        <v>179</v>
      </c>
      <c r="B40" s="110" t="s">
        <v>234</v>
      </c>
      <c r="C40" s="99">
        <v>932000</v>
      </c>
      <c r="D40" s="99">
        <v>997499.17</v>
      </c>
      <c r="E40" s="99">
        <f t="shared" si="2"/>
        <v>-65499.17000000004</v>
      </c>
      <c r="F40" s="100">
        <f aca="true" t="shared" si="3" ref="F40:F46">D40/C40*100</f>
        <v>107.02780793991418</v>
      </c>
    </row>
    <row r="41" spans="1:6" ht="25.5">
      <c r="A41" s="93" t="s">
        <v>118</v>
      </c>
      <c r="B41" s="111" t="s">
        <v>119</v>
      </c>
      <c r="C41" s="95">
        <f>SUM(C42)</f>
        <v>420900</v>
      </c>
      <c r="D41" s="95">
        <f>SUM(D42)</f>
        <v>440972.4</v>
      </c>
      <c r="E41" s="95">
        <f>SUM(C41-D41)</f>
        <v>-20072.400000000023</v>
      </c>
      <c r="F41" s="96">
        <f t="shared" si="3"/>
        <v>104.76892373485389</v>
      </c>
    </row>
    <row r="42" spans="1:6" ht="39.75" customHeight="1">
      <c r="A42" s="97" t="s">
        <v>174</v>
      </c>
      <c r="B42" s="110" t="s">
        <v>53</v>
      </c>
      <c r="C42" s="99">
        <v>420900</v>
      </c>
      <c r="D42" s="99">
        <v>440972.4</v>
      </c>
      <c r="E42" s="99">
        <f t="shared" si="2"/>
        <v>-20072.400000000023</v>
      </c>
      <c r="F42" s="100">
        <f t="shared" si="3"/>
        <v>104.76892373485389</v>
      </c>
    </row>
    <row r="43" spans="1:6" ht="25.5">
      <c r="A43" s="93" t="s">
        <v>120</v>
      </c>
      <c r="B43" s="111" t="s">
        <v>121</v>
      </c>
      <c r="C43" s="95">
        <f>SUM(C44:C45)</f>
        <v>2350000</v>
      </c>
      <c r="D43" s="95">
        <f>SUM(D44:D45)</f>
        <v>1654394.82</v>
      </c>
      <c r="E43" s="95">
        <f>SUM(C43-D43)</f>
        <v>695605.1799999999</v>
      </c>
      <c r="F43" s="96">
        <f t="shared" si="3"/>
        <v>70.39977957446808</v>
      </c>
    </row>
    <row r="44" spans="1:6" ht="103.5" customHeight="1">
      <c r="A44" s="97" t="s">
        <v>180</v>
      </c>
      <c r="B44" s="110" t="s">
        <v>235</v>
      </c>
      <c r="C44" s="99">
        <v>150000</v>
      </c>
      <c r="D44" s="99">
        <v>285000</v>
      </c>
      <c r="E44" s="99">
        <f t="shared" si="2"/>
        <v>-135000</v>
      </c>
      <c r="F44" s="100">
        <f t="shared" si="3"/>
        <v>190</v>
      </c>
    </row>
    <row r="45" spans="1:6" ht="51">
      <c r="A45" s="97" t="s">
        <v>181</v>
      </c>
      <c r="B45" s="110" t="s">
        <v>58</v>
      </c>
      <c r="C45" s="99">
        <v>2200000</v>
      </c>
      <c r="D45" s="99">
        <v>1369394.82</v>
      </c>
      <c r="E45" s="99">
        <f t="shared" si="2"/>
        <v>830605.1799999999</v>
      </c>
      <c r="F45" s="100">
        <f t="shared" si="3"/>
        <v>62.245219090909096</v>
      </c>
    </row>
    <row r="46" spans="1:6" ht="12.75">
      <c r="A46" s="93" t="s">
        <v>122</v>
      </c>
      <c r="B46" s="111" t="s">
        <v>123</v>
      </c>
      <c r="C46" s="95">
        <f>SUM(C47:C48)</f>
        <v>823000</v>
      </c>
      <c r="D46" s="95">
        <f>SUM(D47:D48)</f>
        <v>898231.32</v>
      </c>
      <c r="E46" s="95">
        <f>SUM(C46-D46)</f>
        <v>-75231.31999999995</v>
      </c>
      <c r="F46" s="96">
        <f t="shared" si="3"/>
        <v>109.14110814094775</v>
      </c>
    </row>
    <row r="47" spans="1:6" ht="25.5">
      <c r="A47" s="97" t="s">
        <v>182</v>
      </c>
      <c r="B47" s="110" t="s">
        <v>86</v>
      </c>
      <c r="C47" s="99"/>
      <c r="D47" s="99">
        <v>2670</v>
      </c>
      <c r="E47" s="99">
        <f t="shared" si="2"/>
        <v>-2670</v>
      </c>
      <c r="F47" s="100"/>
    </row>
    <row r="48" spans="1:6" ht="25.5">
      <c r="A48" s="97" t="s">
        <v>175</v>
      </c>
      <c r="B48" s="110" t="s">
        <v>28</v>
      </c>
      <c r="C48" s="99">
        <v>823000</v>
      </c>
      <c r="D48" s="99">
        <v>895561.32</v>
      </c>
      <c r="E48" s="99">
        <f t="shared" si="2"/>
        <v>-72561.31999999995</v>
      </c>
      <c r="F48" s="100">
        <f aca="true" t="shared" si="4" ref="F48:F56">D48/C48*100</f>
        <v>108.81668529769138</v>
      </c>
    </row>
    <row r="49" spans="1:6" ht="12.75">
      <c r="A49" s="93" t="s">
        <v>124</v>
      </c>
      <c r="B49" s="111" t="s">
        <v>125</v>
      </c>
      <c r="C49" s="95">
        <f>SUM(C50+C54)</f>
        <v>5129418</v>
      </c>
      <c r="D49" s="95">
        <f>SUM(D50+D54)</f>
        <v>5449468</v>
      </c>
      <c r="E49" s="95">
        <f aca="true" t="shared" si="5" ref="E49:E56">SUM(C49-D49)</f>
        <v>-320050</v>
      </c>
      <c r="F49" s="96">
        <f t="shared" si="4"/>
        <v>106.2394992960215</v>
      </c>
    </row>
    <row r="50" spans="1:6" ht="38.25">
      <c r="A50" s="93" t="s">
        <v>193</v>
      </c>
      <c r="B50" s="111" t="s">
        <v>194</v>
      </c>
      <c r="C50" s="95">
        <f>SUM(C51:C53)</f>
        <v>2432418</v>
      </c>
      <c r="D50" s="95">
        <f>SUM(D51:D53)</f>
        <v>2432418</v>
      </c>
      <c r="E50" s="95">
        <f t="shared" si="5"/>
        <v>0</v>
      </c>
      <c r="F50" s="96">
        <f t="shared" si="4"/>
        <v>100</v>
      </c>
    </row>
    <row r="51" spans="1:6" ht="12.75">
      <c r="A51" s="113" t="s">
        <v>236</v>
      </c>
      <c r="B51" s="114" t="s">
        <v>237</v>
      </c>
      <c r="C51" s="99">
        <v>1690000</v>
      </c>
      <c r="D51" s="99">
        <v>1690000</v>
      </c>
      <c r="E51" s="99">
        <f t="shared" si="5"/>
        <v>0</v>
      </c>
      <c r="F51" s="108">
        <f t="shared" si="4"/>
        <v>100</v>
      </c>
    </row>
    <row r="52" spans="1:6" ht="51">
      <c r="A52" s="97" t="s">
        <v>126</v>
      </c>
      <c r="B52" s="110" t="s">
        <v>238</v>
      </c>
      <c r="C52" s="99">
        <v>328918</v>
      </c>
      <c r="D52" s="99">
        <v>328918</v>
      </c>
      <c r="E52" s="99">
        <f t="shared" si="5"/>
        <v>0</v>
      </c>
      <c r="F52" s="108">
        <f t="shared" si="4"/>
        <v>100</v>
      </c>
    </row>
    <row r="53" spans="1:6" ht="36.75" customHeight="1">
      <c r="A53" s="97" t="s">
        <v>127</v>
      </c>
      <c r="B53" s="110" t="s">
        <v>128</v>
      </c>
      <c r="C53" s="99">
        <v>413500</v>
      </c>
      <c r="D53" s="99">
        <v>413500</v>
      </c>
      <c r="E53" s="99">
        <f t="shared" si="5"/>
        <v>0</v>
      </c>
      <c r="F53" s="108">
        <f t="shared" si="4"/>
        <v>100</v>
      </c>
    </row>
    <row r="54" spans="1:6" ht="12.75">
      <c r="A54" s="93" t="s">
        <v>195</v>
      </c>
      <c r="B54" s="111" t="s">
        <v>196</v>
      </c>
      <c r="C54" s="95">
        <f>SUM(C55)</f>
        <v>2697000</v>
      </c>
      <c r="D54" s="95">
        <f>SUM(D55)</f>
        <v>3017050</v>
      </c>
      <c r="E54" s="95">
        <f t="shared" si="5"/>
        <v>-320050</v>
      </c>
      <c r="F54" s="96">
        <f t="shared" si="4"/>
        <v>111.86688913607712</v>
      </c>
    </row>
    <row r="55" spans="1:6" ht="25.5">
      <c r="A55" s="97" t="s">
        <v>129</v>
      </c>
      <c r="B55" s="110" t="s">
        <v>130</v>
      </c>
      <c r="C55" s="99">
        <v>2697000</v>
      </c>
      <c r="D55" s="109">
        <v>3017050</v>
      </c>
      <c r="E55" s="99">
        <f t="shared" si="5"/>
        <v>-320050</v>
      </c>
      <c r="F55" s="108">
        <f t="shared" si="4"/>
        <v>111.86688913607712</v>
      </c>
    </row>
    <row r="56" spans="1:6" ht="17.25" customHeight="1">
      <c r="A56" s="93"/>
      <c r="B56" s="94" t="s">
        <v>131</v>
      </c>
      <c r="C56" s="95">
        <f>C12+C49</f>
        <v>76018418</v>
      </c>
      <c r="D56" s="95">
        <f>D12+D49</f>
        <v>83207086.58999999</v>
      </c>
      <c r="E56" s="95">
        <f t="shared" si="5"/>
        <v>-7188668.589999989</v>
      </c>
      <c r="F56" s="96">
        <f t="shared" si="4"/>
        <v>109.45648275658668</v>
      </c>
    </row>
  </sheetData>
  <sheetProtection/>
  <mergeCells count="8">
    <mergeCell ref="A9:F9"/>
    <mergeCell ref="A8:F8"/>
    <mergeCell ref="D6:F6"/>
    <mergeCell ref="D3:F3"/>
    <mergeCell ref="D1:F1"/>
    <mergeCell ref="D2:F2"/>
    <mergeCell ref="D4:F4"/>
    <mergeCell ref="D5:F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="60" zoomScalePageLayoutView="0" workbookViewId="0" topLeftCell="A1">
      <selection activeCell="A1" sqref="A1:F1"/>
    </sheetView>
  </sheetViews>
  <sheetFormatPr defaultColWidth="9.00390625" defaultRowHeight="12.75"/>
  <cols>
    <col min="1" max="1" width="13.75390625" style="0" customWidth="1"/>
    <col min="2" max="2" width="31.75390625" style="0" customWidth="1"/>
    <col min="3" max="3" width="13.25390625" style="0" customWidth="1"/>
    <col min="4" max="4" width="17.00390625" style="0" customWidth="1"/>
    <col min="5" max="5" width="14.75390625" style="0" customWidth="1"/>
    <col min="6" max="6" width="15.125" style="0" customWidth="1"/>
  </cols>
  <sheetData>
    <row r="1" spans="1:6" ht="24" customHeight="1">
      <c r="A1" s="129" t="s">
        <v>245</v>
      </c>
      <c r="B1" s="129"/>
      <c r="C1" s="129"/>
      <c r="D1" s="129"/>
      <c r="E1" s="129"/>
      <c r="F1" s="129"/>
    </row>
    <row r="2" spans="1:6" ht="12.75">
      <c r="A2" s="2"/>
      <c r="B2" s="2"/>
      <c r="C2" s="2"/>
      <c r="D2" s="2"/>
      <c r="E2" s="2"/>
      <c r="F2" s="40" t="s">
        <v>134</v>
      </c>
    </row>
    <row r="3" spans="1:6" ht="51">
      <c r="A3" s="118" t="s">
        <v>97</v>
      </c>
      <c r="B3" s="118" t="s">
        <v>32</v>
      </c>
      <c r="C3" s="116" t="s">
        <v>79</v>
      </c>
      <c r="D3" s="118" t="s">
        <v>22</v>
      </c>
      <c r="E3" s="118" t="s">
        <v>80</v>
      </c>
      <c r="F3" s="118" t="s">
        <v>98</v>
      </c>
    </row>
    <row r="4" spans="1:6" ht="18" customHeight="1">
      <c r="A4" s="52" t="s">
        <v>135</v>
      </c>
      <c r="B4" s="41" t="s">
        <v>136</v>
      </c>
      <c r="C4" s="92">
        <f>SUM(C5:C9)</f>
        <v>11398311.96</v>
      </c>
      <c r="D4" s="92">
        <f>SUM(D5:D9)</f>
        <v>11255812.22</v>
      </c>
      <c r="E4" s="92">
        <f>SUM(C4-D4)</f>
        <v>142499.74000000022</v>
      </c>
      <c r="F4" s="91">
        <f aca="true" t="shared" si="0" ref="F4:F14">D4/C4*100</f>
        <v>98.74981716152293</v>
      </c>
    </row>
    <row r="5" spans="1:6" ht="38.25">
      <c r="A5" s="53" t="s">
        <v>137</v>
      </c>
      <c r="B5" s="39" t="s">
        <v>138</v>
      </c>
      <c r="C5" s="86">
        <v>667400</v>
      </c>
      <c r="D5" s="86">
        <v>667257.17</v>
      </c>
      <c r="E5" s="86">
        <f>SUM(C5-D5)</f>
        <v>142.8299999999581</v>
      </c>
      <c r="F5" s="87">
        <f t="shared" si="0"/>
        <v>99.97859904105485</v>
      </c>
    </row>
    <row r="6" spans="1:6" ht="51">
      <c r="A6" s="53" t="s">
        <v>139</v>
      </c>
      <c r="B6" s="39" t="s">
        <v>166</v>
      </c>
      <c r="C6" s="88">
        <v>9575000</v>
      </c>
      <c r="D6" s="88">
        <v>9432655.05</v>
      </c>
      <c r="E6" s="86">
        <f aca="true" t="shared" si="1" ref="E6:E32">SUM(C6-D6)</f>
        <v>142344.94999999925</v>
      </c>
      <c r="F6" s="87">
        <f t="shared" si="0"/>
        <v>98.51336866840732</v>
      </c>
    </row>
    <row r="7" spans="1:6" ht="63.75">
      <c r="A7" s="53" t="s">
        <v>203</v>
      </c>
      <c r="B7" s="39" t="s">
        <v>204</v>
      </c>
      <c r="C7" s="88">
        <v>93700</v>
      </c>
      <c r="D7" s="88">
        <v>93700</v>
      </c>
      <c r="E7" s="86">
        <f t="shared" si="1"/>
        <v>0</v>
      </c>
      <c r="F7" s="87">
        <f t="shared" si="0"/>
        <v>100</v>
      </c>
    </row>
    <row r="8" spans="1:6" ht="12.75">
      <c r="A8" s="53" t="s">
        <v>140</v>
      </c>
      <c r="B8" s="39" t="s">
        <v>207</v>
      </c>
      <c r="C8" s="88">
        <v>11.96</v>
      </c>
      <c r="D8" s="88">
        <v>0</v>
      </c>
      <c r="E8" s="86">
        <f t="shared" si="1"/>
        <v>11.96</v>
      </c>
      <c r="F8" s="87">
        <f t="shared" si="0"/>
        <v>0</v>
      </c>
    </row>
    <row r="9" spans="1:6" ht="25.5">
      <c r="A9" s="53" t="s">
        <v>197</v>
      </c>
      <c r="B9" s="39" t="s">
        <v>69</v>
      </c>
      <c r="C9" s="88">
        <v>1062200</v>
      </c>
      <c r="D9" s="88">
        <v>1062200</v>
      </c>
      <c r="E9" s="86">
        <f t="shared" si="1"/>
        <v>0</v>
      </c>
      <c r="F9" s="87">
        <f t="shared" si="0"/>
        <v>100</v>
      </c>
    </row>
    <row r="10" spans="1:6" ht="18" customHeight="1">
      <c r="A10" s="54" t="s">
        <v>141</v>
      </c>
      <c r="B10" s="38" t="s">
        <v>142</v>
      </c>
      <c r="C10" s="90">
        <f>C11</f>
        <v>328918</v>
      </c>
      <c r="D10" s="90">
        <f>D11</f>
        <v>328918</v>
      </c>
      <c r="E10" s="92">
        <f>SUM(C10-D10)</f>
        <v>0</v>
      </c>
      <c r="F10" s="91">
        <f t="shared" si="0"/>
        <v>100</v>
      </c>
    </row>
    <row r="11" spans="1:6" ht="25.5">
      <c r="A11" s="53" t="s">
        <v>143</v>
      </c>
      <c r="B11" s="39" t="s">
        <v>70</v>
      </c>
      <c r="C11" s="88">
        <v>328918</v>
      </c>
      <c r="D11" s="88">
        <v>328918</v>
      </c>
      <c r="E11" s="86">
        <f t="shared" si="1"/>
        <v>0</v>
      </c>
      <c r="F11" s="87">
        <f t="shared" si="0"/>
        <v>100</v>
      </c>
    </row>
    <row r="12" spans="1:6" ht="38.25">
      <c r="A12" s="54" t="s">
        <v>144</v>
      </c>
      <c r="B12" s="38" t="s">
        <v>145</v>
      </c>
      <c r="C12" s="90">
        <f>C13+C14</f>
        <v>231000</v>
      </c>
      <c r="D12" s="90">
        <f>D13+D14</f>
        <v>192939.5</v>
      </c>
      <c r="E12" s="92">
        <f>SUM(C12-D12)</f>
        <v>38060.5</v>
      </c>
      <c r="F12" s="87">
        <f t="shared" si="0"/>
        <v>83.52359307359308</v>
      </c>
    </row>
    <row r="13" spans="1:6" ht="51">
      <c r="A13" s="53" t="s">
        <v>146</v>
      </c>
      <c r="B13" s="39" t="s">
        <v>240</v>
      </c>
      <c r="C13" s="88">
        <v>115900</v>
      </c>
      <c r="D13" s="88">
        <v>115900</v>
      </c>
      <c r="E13" s="86">
        <f t="shared" si="1"/>
        <v>0</v>
      </c>
      <c r="F13" s="87">
        <f t="shared" si="0"/>
        <v>100</v>
      </c>
    </row>
    <row r="14" spans="1:6" ht="25.5">
      <c r="A14" s="53" t="s">
        <v>147</v>
      </c>
      <c r="B14" s="39" t="s">
        <v>71</v>
      </c>
      <c r="C14" s="88">
        <v>115100</v>
      </c>
      <c r="D14" s="88">
        <v>77039.5</v>
      </c>
      <c r="E14" s="86">
        <f t="shared" si="1"/>
        <v>38060.5</v>
      </c>
      <c r="F14" s="87">
        <f t="shared" si="0"/>
        <v>66.93266724587316</v>
      </c>
    </row>
    <row r="15" spans="1:6" ht="20.25" customHeight="1">
      <c r="A15" s="54" t="s">
        <v>148</v>
      </c>
      <c r="B15" s="38" t="s">
        <v>149</v>
      </c>
      <c r="C15" s="90">
        <f>SUM(C16:C18)</f>
        <v>791500</v>
      </c>
      <c r="D15" s="90">
        <f>SUM(D16:D18)</f>
        <v>790800</v>
      </c>
      <c r="E15" s="92">
        <f>SUM(C15-D15)</f>
        <v>700</v>
      </c>
      <c r="F15" s="91">
        <f>F16+F17</f>
        <v>199.7850782929076</v>
      </c>
    </row>
    <row r="16" spans="1:6" ht="20.25" customHeight="1">
      <c r="A16" s="53" t="s">
        <v>150</v>
      </c>
      <c r="B16" s="39" t="s">
        <v>72</v>
      </c>
      <c r="C16" s="88">
        <v>315800</v>
      </c>
      <c r="D16" s="88">
        <v>315800</v>
      </c>
      <c r="E16" s="86">
        <f t="shared" si="1"/>
        <v>0</v>
      </c>
      <c r="F16" s="87">
        <f aca="true" t="shared" si="2" ref="F16:F22">D16/C16*100</f>
        <v>100</v>
      </c>
    </row>
    <row r="17" spans="1:6" ht="21.75" customHeight="1">
      <c r="A17" s="53" t="s">
        <v>151</v>
      </c>
      <c r="B17" s="39" t="s">
        <v>73</v>
      </c>
      <c r="C17" s="88">
        <v>325700</v>
      </c>
      <c r="D17" s="88">
        <v>325000</v>
      </c>
      <c r="E17" s="86">
        <f t="shared" si="1"/>
        <v>700</v>
      </c>
      <c r="F17" s="87">
        <f t="shared" si="2"/>
        <v>99.78507829290758</v>
      </c>
    </row>
    <row r="18" spans="1:6" ht="30.75" customHeight="1">
      <c r="A18" s="53" t="s">
        <v>189</v>
      </c>
      <c r="B18" s="39" t="s">
        <v>188</v>
      </c>
      <c r="C18" s="88">
        <v>150000</v>
      </c>
      <c r="D18" s="88">
        <v>150000</v>
      </c>
      <c r="E18" s="86">
        <f t="shared" si="1"/>
        <v>0</v>
      </c>
      <c r="F18" s="87">
        <f t="shared" si="2"/>
        <v>100</v>
      </c>
    </row>
    <row r="19" spans="1:6" ht="25.5">
      <c r="A19" s="54" t="s">
        <v>152</v>
      </c>
      <c r="B19" s="38" t="s">
        <v>153</v>
      </c>
      <c r="C19" s="90">
        <f>C20+C21+C22</f>
        <v>56446801.03999999</v>
      </c>
      <c r="D19" s="90">
        <f>D20+D21+D22</f>
        <v>51308327.06</v>
      </c>
      <c r="E19" s="92">
        <f>SUM(C19-D19)</f>
        <v>5138473.979999989</v>
      </c>
      <c r="F19" s="91">
        <f t="shared" si="2"/>
        <v>90.89678443184282</v>
      </c>
    </row>
    <row r="20" spans="1:6" ht="16.5" customHeight="1">
      <c r="A20" s="53" t="s">
        <v>154</v>
      </c>
      <c r="B20" s="39" t="s">
        <v>74</v>
      </c>
      <c r="C20" s="88">
        <v>3862300</v>
      </c>
      <c r="D20" s="88">
        <v>3769233.11</v>
      </c>
      <c r="E20" s="86">
        <f t="shared" si="1"/>
        <v>93066.89000000013</v>
      </c>
      <c r="F20" s="87">
        <f t="shared" si="2"/>
        <v>97.59037645962249</v>
      </c>
    </row>
    <row r="21" spans="1:6" ht="19.5" customHeight="1">
      <c r="A21" s="53" t="s">
        <v>155</v>
      </c>
      <c r="B21" s="39" t="s">
        <v>75</v>
      </c>
      <c r="C21" s="88">
        <v>32354301.74</v>
      </c>
      <c r="D21" s="88">
        <v>28644989.19</v>
      </c>
      <c r="E21" s="86">
        <f t="shared" si="1"/>
        <v>3709312.549999997</v>
      </c>
      <c r="F21" s="87">
        <f t="shared" si="2"/>
        <v>88.53533425073387</v>
      </c>
    </row>
    <row r="22" spans="1:6" ht="17.25" customHeight="1">
      <c r="A22" s="53" t="s">
        <v>156</v>
      </c>
      <c r="B22" s="39" t="s">
        <v>76</v>
      </c>
      <c r="C22" s="88">
        <v>20230199.3</v>
      </c>
      <c r="D22" s="88">
        <v>18894104.76</v>
      </c>
      <c r="E22" s="86">
        <f t="shared" si="1"/>
        <v>1336094.539999999</v>
      </c>
      <c r="F22" s="87">
        <f t="shared" si="2"/>
        <v>93.39554435333714</v>
      </c>
    </row>
    <row r="23" spans="1:6" ht="18" customHeight="1">
      <c r="A23" s="54" t="s">
        <v>157</v>
      </c>
      <c r="B23" s="38" t="s">
        <v>158</v>
      </c>
      <c r="C23" s="90">
        <f>C24</f>
        <v>460600</v>
      </c>
      <c r="D23" s="90">
        <f>D24</f>
        <v>460488.98</v>
      </c>
      <c r="E23" s="92">
        <f>SUM(C23-D23)</f>
        <v>111.02000000001863</v>
      </c>
      <c r="F23" s="91">
        <f>F24</f>
        <v>99.97589665653494</v>
      </c>
    </row>
    <row r="24" spans="1:6" ht="25.5">
      <c r="A24" s="53" t="s">
        <v>159</v>
      </c>
      <c r="B24" s="39" t="s">
        <v>77</v>
      </c>
      <c r="C24" s="88">
        <v>460600</v>
      </c>
      <c r="D24" s="88">
        <v>460488.98</v>
      </c>
      <c r="E24" s="86">
        <f t="shared" si="1"/>
        <v>111.02000000001863</v>
      </c>
      <c r="F24" s="87">
        <f aca="true" t="shared" si="3" ref="F24:F33">D24/C24*100</f>
        <v>99.97589665653494</v>
      </c>
    </row>
    <row r="25" spans="1:6" ht="27.75" customHeight="1">
      <c r="A25" s="54" t="s">
        <v>160</v>
      </c>
      <c r="B25" s="38" t="s">
        <v>239</v>
      </c>
      <c r="C25" s="90">
        <f>C26</f>
        <v>18929532.5</v>
      </c>
      <c r="D25" s="90">
        <f>D26</f>
        <v>18857963.48</v>
      </c>
      <c r="E25" s="92">
        <f>SUM(C25-D25)</f>
        <v>71569.01999999955</v>
      </c>
      <c r="F25" s="91">
        <f t="shared" si="3"/>
        <v>99.62191871352344</v>
      </c>
    </row>
    <row r="26" spans="1:6" ht="19.5" customHeight="1">
      <c r="A26" s="53" t="s">
        <v>161</v>
      </c>
      <c r="B26" s="39" t="s">
        <v>78</v>
      </c>
      <c r="C26" s="88">
        <v>18929532.5</v>
      </c>
      <c r="D26" s="88">
        <v>18857963.48</v>
      </c>
      <c r="E26" s="86">
        <f t="shared" si="1"/>
        <v>71569.01999999955</v>
      </c>
      <c r="F26" s="87">
        <f t="shared" si="3"/>
        <v>99.62191871352344</v>
      </c>
    </row>
    <row r="27" spans="1:6" ht="18.75" customHeight="1">
      <c r="A27" s="54" t="s">
        <v>162</v>
      </c>
      <c r="B27" s="38" t="s">
        <v>163</v>
      </c>
      <c r="C27" s="90">
        <f>SUM(C28:C28)</f>
        <v>118287</v>
      </c>
      <c r="D27" s="90">
        <f>SUM(D28:D28)</f>
        <v>118287</v>
      </c>
      <c r="E27" s="92">
        <f>SUM(C27-D27)</f>
        <v>0</v>
      </c>
      <c r="F27" s="91">
        <f t="shared" si="3"/>
        <v>100</v>
      </c>
    </row>
    <row r="28" spans="1:6" ht="18.75" customHeight="1">
      <c r="A28" s="85" t="s">
        <v>205</v>
      </c>
      <c r="B28" s="55" t="s">
        <v>206</v>
      </c>
      <c r="C28" s="89">
        <v>118287</v>
      </c>
      <c r="D28" s="89">
        <v>118287</v>
      </c>
      <c r="E28" s="86">
        <f t="shared" si="1"/>
        <v>0</v>
      </c>
      <c r="F28" s="87">
        <f t="shared" si="3"/>
        <v>100</v>
      </c>
    </row>
    <row r="29" spans="1:6" ht="12.75">
      <c r="A29" s="83" t="s">
        <v>164</v>
      </c>
      <c r="B29" s="84" t="s">
        <v>199</v>
      </c>
      <c r="C29" s="90">
        <f>SUM(C30)</f>
        <v>1281400</v>
      </c>
      <c r="D29" s="90">
        <f>SUM(D30)</f>
        <v>1280910.44</v>
      </c>
      <c r="E29" s="92">
        <f>SUM(C29-D29)</f>
        <v>489.5600000000559</v>
      </c>
      <c r="F29" s="91">
        <f t="shared" si="3"/>
        <v>99.96179491181519</v>
      </c>
    </row>
    <row r="30" spans="1:6" ht="12.75">
      <c r="A30" s="82" t="s">
        <v>198</v>
      </c>
      <c r="B30" s="115" t="s">
        <v>199</v>
      </c>
      <c r="C30" s="88">
        <v>1281400</v>
      </c>
      <c r="D30" s="88">
        <v>1280910.44</v>
      </c>
      <c r="E30" s="86">
        <f t="shared" si="1"/>
        <v>489.5600000000559</v>
      </c>
      <c r="F30" s="87">
        <f t="shared" si="3"/>
        <v>99.96179491181519</v>
      </c>
    </row>
    <row r="31" spans="1:6" ht="45" customHeight="1">
      <c r="A31" s="54" t="s">
        <v>200</v>
      </c>
      <c r="B31" s="38" t="s">
        <v>68</v>
      </c>
      <c r="C31" s="90">
        <f>C32</f>
        <v>167000</v>
      </c>
      <c r="D31" s="90">
        <f>D32</f>
        <v>0</v>
      </c>
      <c r="E31" s="92">
        <f>SUM(C31-D31)</f>
        <v>167000</v>
      </c>
      <c r="F31" s="91">
        <f t="shared" si="3"/>
        <v>0</v>
      </c>
    </row>
    <row r="32" spans="1:6" ht="41.25" customHeight="1">
      <c r="A32" s="53" t="s">
        <v>201</v>
      </c>
      <c r="B32" s="39" t="s">
        <v>202</v>
      </c>
      <c r="C32" s="88">
        <v>167000</v>
      </c>
      <c r="D32" s="88">
        <v>0</v>
      </c>
      <c r="E32" s="86">
        <f t="shared" si="1"/>
        <v>167000</v>
      </c>
      <c r="F32" s="87">
        <f t="shared" si="3"/>
        <v>0</v>
      </c>
    </row>
    <row r="33" spans="1:6" ht="22.5" customHeight="1">
      <c r="A33" s="54"/>
      <c r="B33" s="42" t="s">
        <v>165</v>
      </c>
      <c r="C33" s="90">
        <f>SUM(C4+C10+C12+C15+C19+C23+C25+C27+C29+C31)</f>
        <v>90153350.5</v>
      </c>
      <c r="D33" s="90">
        <f>SUM(D4+D10+D12+D15+D19+D23+D25+D27+D29+D31)</f>
        <v>84594446.67999999</v>
      </c>
      <c r="E33" s="92">
        <f>SUM(C33-D33)</f>
        <v>5558903.820000008</v>
      </c>
      <c r="F33" s="91">
        <f t="shared" si="3"/>
        <v>93.83394650429547</v>
      </c>
    </row>
  </sheetData>
  <sheetProtection/>
  <mergeCells count="1">
    <mergeCell ref="A1:F1"/>
  </mergeCells>
  <printOptions/>
  <pageMargins left="0.7874015748031497" right="0.3937007874015748" top="0.98425196850393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</cp:lastModifiedBy>
  <cp:lastPrinted>2012-03-15T05:25:21Z</cp:lastPrinted>
  <dcterms:created xsi:type="dcterms:W3CDTF">2007-03-14T07:24:06Z</dcterms:created>
  <dcterms:modified xsi:type="dcterms:W3CDTF">2012-03-15T05:27:37Z</dcterms:modified>
  <cp:category/>
  <cp:version/>
  <cp:contentType/>
  <cp:contentStatus/>
</cp:coreProperties>
</file>